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all 2018" sheetId="1" r:id="rId1"/>
    <sheet name="Fall 2018 Split" sheetId="2" r:id="rId2"/>
  </sheets>
  <definedNames>
    <definedName name="_xlnm.Print_Area" localSheetId="0">'Fall 2018'!$A$1:$P$26</definedName>
    <definedName name="_xlnm.Print_Area" localSheetId="1">'Fall 2018 Split'!$A$1:$Y$25</definedName>
    <definedName name="sysemploydb">#REF!</definedName>
  </definedNames>
  <calcPr fullCalcOnLoad="1"/>
</workbook>
</file>

<file path=xl/sharedStrings.xml><?xml version="1.0" encoding="utf-8"?>
<sst xmlns="http://schemas.openxmlformats.org/spreadsheetml/2006/main" count="82" uniqueCount="27">
  <si>
    <t>Boulder</t>
  </si>
  <si>
    <t>Colorado Springs</t>
  </si>
  <si>
    <t>Denver|Anschutz</t>
  </si>
  <si>
    <t>System
Administration</t>
  </si>
  <si>
    <t>CU Total</t>
  </si>
  <si>
    <t>Full-Time</t>
  </si>
  <si>
    <t>Part-Time</t>
  </si>
  <si>
    <t>Total</t>
  </si>
  <si>
    <t>Faculty</t>
  </si>
  <si>
    <t>Instructional Faculty</t>
  </si>
  <si>
    <t>Tenured/Tenure Track</t>
  </si>
  <si>
    <t>Full Professor</t>
  </si>
  <si>
    <t>Associate Professor</t>
  </si>
  <si>
    <t>Assistant Professor</t>
  </si>
  <si>
    <t>Non-Tenure Track</t>
  </si>
  <si>
    <t>Instructor/Sr. Instructor</t>
  </si>
  <si>
    <t>Other</t>
  </si>
  <si>
    <t xml:space="preserve">Staff </t>
  </si>
  <si>
    <t>TOTAL</t>
  </si>
  <si>
    <t>Officers</t>
  </si>
  <si>
    <t>Management/Other Professionals/Support Staff</t>
  </si>
  <si>
    <t>Denver</t>
  </si>
  <si>
    <t>Anschutz</t>
  </si>
  <si>
    <t>UCD Administration</t>
  </si>
  <si>
    <t>Denver | Anschutz Combined</t>
  </si>
  <si>
    <t>Research/Public Service Faculty</t>
  </si>
  <si>
    <t>University of Colorado Faculty and Staff, Fall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</si>
</sst>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_);_(@_)"/>
    <numFmt numFmtId="171" formatCode="0.0%"/>
  </numFmts>
  <fonts count="69">
    <font>
      <sz val="10"/>
      <name val="MS Sans Serif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u val="single"/>
      <sz val="10"/>
      <color indexed="20"/>
      <name val="MS Sans Serif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4"/>
      <color indexed="62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</font>
    <font>
      <i/>
      <sz val="9"/>
      <color rgb="FF7F7F7F"/>
      <name val="Arial"/>
      <family val="2"/>
    </font>
    <font>
      <u val="single"/>
      <sz val="10"/>
      <color theme="11"/>
      <name val="MS Sans Serif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MS Sans Serif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4"/>
      <color theme="3" tint="0.39998000860214233"/>
      <name val="Arial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EE8C8"/>
        <bgColor indexed="64"/>
      </patternFill>
    </fill>
    <fill>
      <patternFill patternType="solid">
        <fgColor theme="1" tint="0.150000005960464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7" fillId="3" borderId="0" applyNumberFormat="0" applyBorder="0" applyAlignment="0" applyProtection="0"/>
    <xf numFmtId="0" fontId="45" fillId="4" borderId="0" applyNumberFormat="0" applyBorder="0" applyAlignment="0" applyProtection="0"/>
    <xf numFmtId="0" fontId="7" fillId="5" borderId="0" applyNumberFormat="0" applyBorder="0" applyAlignment="0" applyProtection="0"/>
    <xf numFmtId="0" fontId="45" fillId="6" borderId="0" applyNumberFormat="0" applyBorder="0" applyAlignment="0" applyProtection="0"/>
    <xf numFmtId="0" fontId="7" fillId="7" borderId="0" applyNumberFormat="0" applyBorder="0" applyAlignment="0" applyProtection="0"/>
    <xf numFmtId="0" fontId="45" fillId="8" borderId="0" applyNumberFormat="0" applyBorder="0" applyAlignment="0" applyProtection="0"/>
    <xf numFmtId="0" fontId="7" fillId="9" borderId="0" applyNumberFormat="0" applyBorder="0" applyAlignment="0" applyProtection="0"/>
    <xf numFmtId="0" fontId="45" fillId="10" borderId="0" applyNumberFormat="0" applyBorder="0" applyAlignment="0" applyProtection="0"/>
    <xf numFmtId="0" fontId="7" fillId="11" borderId="0" applyNumberFormat="0" applyBorder="0" applyAlignment="0" applyProtection="0"/>
    <xf numFmtId="0" fontId="45" fillId="12" borderId="0" applyNumberFormat="0" applyBorder="0" applyAlignment="0" applyProtection="0"/>
    <xf numFmtId="0" fontId="7" fillId="13" borderId="0" applyNumberFormat="0" applyBorder="0" applyAlignment="0" applyProtection="0"/>
    <xf numFmtId="0" fontId="45" fillId="14" borderId="0" applyNumberFormat="0" applyBorder="0" applyAlignment="0" applyProtection="0"/>
    <xf numFmtId="0" fontId="7" fillId="15" borderId="0" applyNumberFormat="0" applyBorder="0" applyAlignment="0" applyProtection="0"/>
    <xf numFmtId="0" fontId="45" fillId="16" borderId="0" applyNumberFormat="0" applyBorder="0" applyAlignment="0" applyProtection="0"/>
    <xf numFmtId="0" fontId="7" fillId="17" borderId="0" applyNumberFormat="0" applyBorder="0" applyAlignment="0" applyProtection="0"/>
    <xf numFmtId="0" fontId="45" fillId="18" borderId="0" applyNumberFormat="0" applyBorder="0" applyAlignment="0" applyProtection="0"/>
    <xf numFmtId="0" fontId="7" fillId="19" borderId="0" applyNumberFormat="0" applyBorder="0" applyAlignment="0" applyProtection="0"/>
    <xf numFmtId="0" fontId="45" fillId="20" borderId="0" applyNumberFormat="0" applyBorder="0" applyAlignment="0" applyProtection="0"/>
    <xf numFmtId="0" fontId="7" fillId="9" borderId="0" applyNumberFormat="0" applyBorder="0" applyAlignment="0" applyProtection="0"/>
    <xf numFmtId="0" fontId="45" fillId="21" borderId="0" applyNumberFormat="0" applyBorder="0" applyAlignment="0" applyProtection="0"/>
    <xf numFmtId="0" fontId="7" fillId="15" borderId="0" applyNumberFormat="0" applyBorder="0" applyAlignment="0" applyProtection="0"/>
    <xf numFmtId="0" fontId="45" fillId="22" borderId="0" applyNumberFormat="0" applyBorder="0" applyAlignment="0" applyProtection="0"/>
    <xf numFmtId="0" fontId="7" fillId="23" borderId="0" applyNumberFormat="0" applyBorder="0" applyAlignment="0" applyProtection="0"/>
    <xf numFmtId="0" fontId="46" fillId="24" borderId="0" applyNumberFormat="0" applyBorder="0" applyAlignment="0" applyProtection="0"/>
    <xf numFmtId="0" fontId="8" fillId="25" borderId="0" applyNumberFormat="0" applyBorder="0" applyAlignment="0" applyProtection="0"/>
    <xf numFmtId="0" fontId="46" fillId="26" borderId="0" applyNumberFormat="0" applyBorder="0" applyAlignment="0" applyProtection="0"/>
    <xf numFmtId="0" fontId="8" fillId="17" borderId="0" applyNumberFormat="0" applyBorder="0" applyAlignment="0" applyProtection="0"/>
    <xf numFmtId="0" fontId="46" fillId="27" borderId="0" applyNumberFormat="0" applyBorder="0" applyAlignment="0" applyProtection="0"/>
    <xf numFmtId="0" fontId="8" fillId="19" borderId="0" applyNumberFormat="0" applyBorder="0" applyAlignment="0" applyProtection="0"/>
    <xf numFmtId="0" fontId="46" fillId="28" borderId="0" applyNumberFormat="0" applyBorder="0" applyAlignment="0" applyProtection="0"/>
    <xf numFmtId="0" fontId="8" fillId="29" borderId="0" applyNumberFormat="0" applyBorder="0" applyAlignment="0" applyProtection="0"/>
    <xf numFmtId="0" fontId="46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33" borderId="0" applyNumberFormat="0" applyBorder="0" applyAlignment="0" applyProtection="0"/>
    <xf numFmtId="0" fontId="46" fillId="34" borderId="0" applyNumberFormat="0" applyBorder="0" applyAlignment="0" applyProtection="0"/>
    <xf numFmtId="0" fontId="8" fillId="35" borderId="0" applyNumberFormat="0" applyBorder="0" applyAlignment="0" applyProtection="0"/>
    <xf numFmtId="0" fontId="46" fillId="36" borderId="0" applyNumberFormat="0" applyBorder="0" applyAlignment="0" applyProtection="0"/>
    <xf numFmtId="0" fontId="8" fillId="37" borderId="0" applyNumberFormat="0" applyBorder="0" applyAlignment="0" applyProtection="0"/>
    <xf numFmtId="0" fontId="46" fillId="38" borderId="0" applyNumberFormat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29" borderId="0" applyNumberFormat="0" applyBorder="0" applyAlignment="0" applyProtection="0"/>
    <xf numFmtId="0" fontId="46" fillId="41" borderId="0" applyNumberFormat="0" applyBorder="0" applyAlignment="0" applyProtection="0"/>
    <xf numFmtId="0" fontId="8" fillId="3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7" fillId="44" borderId="0" applyNumberFormat="0" applyBorder="0" applyAlignment="0" applyProtection="0"/>
    <xf numFmtId="0" fontId="9" fillId="5" borderId="0" applyNumberFormat="0" applyBorder="0" applyAlignment="0" applyProtection="0"/>
    <xf numFmtId="0" fontId="48" fillId="45" borderId="1" applyNumberFormat="0" applyAlignment="0" applyProtection="0"/>
    <xf numFmtId="0" fontId="10" fillId="46" borderId="2" applyNumberFormat="0" applyAlignment="0" applyProtection="0"/>
    <xf numFmtId="0" fontId="49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13" fillId="7" borderId="0" applyNumberFormat="0" applyBorder="0" applyAlignment="0" applyProtection="0"/>
    <xf numFmtId="0" fontId="54" fillId="0" borderId="5" applyNumberFormat="0" applyFill="0" applyAlignment="0" applyProtection="0"/>
    <xf numFmtId="0" fontId="14" fillId="0" borderId="6" applyNumberFormat="0" applyFill="0" applyAlignment="0" applyProtection="0"/>
    <xf numFmtId="0" fontId="55" fillId="0" borderId="7" applyNumberFormat="0" applyFill="0" applyAlignment="0" applyProtection="0"/>
    <xf numFmtId="0" fontId="15" fillId="0" borderId="8" applyNumberFormat="0" applyFill="0" applyAlignment="0" applyProtection="0"/>
    <xf numFmtId="0" fontId="56" fillId="0" borderId="9" applyNumberFormat="0" applyFill="0" applyAlignment="0" applyProtection="0"/>
    <xf numFmtId="0" fontId="1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0" borderId="1" applyNumberFormat="0" applyAlignment="0" applyProtection="0"/>
    <xf numFmtId="0" fontId="17" fillId="13" borderId="2" applyNumberFormat="0" applyAlignment="0" applyProtection="0"/>
    <xf numFmtId="0" fontId="59" fillId="0" borderId="11" applyNumberFormat="0" applyFill="0" applyAlignment="0" applyProtection="0"/>
    <xf numFmtId="0" fontId="18" fillId="0" borderId="12" applyNumberFormat="0" applyFill="0" applyAlignment="0" applyProtection="0"/>
    <xf numFmtId="0" fontId="60" fillId="51" borderId="0" applyNumberFormat="0" applyBorder="0" applyAlignment="0" applyProtection="0"/>
    <xf numFmtId="0" fontId="19" fillId="52" borderId="0" applyNumberFormat="0" applyBorder="0" applyAlignment="0" applyProtection="0"/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0" fillId="53" borderId="13" applyNumberFormat="0" applyFont="0" applyAlignment="0" applyProtection="0"/>
    <xf numFmtId="0" fontId="4" fillId="54" borderId="14" applyNumberFormat="0" applyFont="0" applyAlignment="0" applyProtection="0"/>
    <xf numFmtId="0" fontId="61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21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55" borderId="19" xfId="0" applyFont="1" applyFill="1" applyBorder="1" applyAlignment="1">
      <alignment/>
    </xf>
    <xf numFmtId="164" fontId="3" fillId="55" borderId="19" xfId="0" applyNumberFormat="1" applyFont="1" applyFill="1" applyBorder="1" applyAlignment="1">
      <alignment horizontal="right" wrapText="1"/>
    </xf>
    <xf numFmtId="164" fontId="3" fillId="55" borderId="20" xfId="0" applyNumberFormat="1" applyFont="1" applyFill="1" applyBorder="1" applyAlignment="1">
      <alignment horizontal="right"/>
    </xf>
    <xf numFmtId="164" fontId="3" fillId="55" borderId="21" xfId="0" applyNumberFormat="1" applyFont="1" applyFill="1" applyBorder="1" applyAlignment="1">
      <alignment horizontal="right"/>
    </xf>
    <xf numFmtId="164" fontId="3" fillId="55" borderId="20" xfId="69" applyNumberFormat="1" applyFont="1" applyFill="1" applyBorder="1" applyAlignment="1">
      <alignment horizontal="right" wrapText="1"/>
    </xf>
    <xf numFmtId="164" fontId="3" fillId="55" borderId="20" xfId="0" applyNumberFormat="1" applyFont="1" applyFill="1" applyBorder="1" applyAlignment="1">
      <alignment horizontal="right" wrapText="1"/>
    </xf>
    <xf numFmtId="164" fontId="3" fillId="55" borderId="21" xfId="0" applyNumberFormat="1" applyFont="1" applyFill="1" applyBorder="1" applyAlignment="1">
      <alignment/>
    </xf>
    <xf numFmtId="164" fontId="3" fillId="55" borderId="20" xfId="69" applyNumberFormat="1" applyFont="1" applyFill="1" applyBorder="1" applyAlignment="1">
      <alignment/>
    </xf>
    <xf numFmtId="0" fontId="65" fillId="56" borderId="0" xfId="0" applyFont="1" applyFill="1" applyBorder="1" applyAlignment="1">
      <alignment vertical="center"/>
    </xf>
    <xf numFmtId="0" fontId="2" fillId="56" borderId="0" xfId="0" applyFont="1" applyFill="1" applyBorder="1" applyAlignment="1">
      <alignment/>
    </xf>
    <xf numFmtId="0" fontId="2" fillId="56" borderId="0" xfId="0" applyFont="1" applyFill="1" applyAlignment="1">
      <alignment/>
    </xf>
    <xf numFmtId="0" fontId="2" fillId="56" borderId="22" xfId="0" applyFont="1" applyFill="1" applyBorder="1" applyAlignment="1">
      <alignment/>
    </xf>
    <xf numFmtId="0" fontId="2" fillId="56" borderId="23" xfId="0" applyFont="1" applyFill="1" applyBorder="1" applyAlignment="1">
      <alignment horizontal="right" vertical="center" wrapText="1"/>
    </xf>
    <xf numFmtId="0" fontId="2" fillId="56" borderId="24" xfId="0" applyFont="1" applyFill="1" applyBorder="1" applyAlignment="1">
      <alignment horizontal="right" vertical="center"/>
    </xf>
    <xf numFmtId="0" fontId="2" fillId="56" borderId="25" xfId="0" applyFont="1" applyFill="1" applyBorder="1" applyAlignment="1">
      <alignment horizontal="right" vertical="center"/>
    </xf>
    <xf numFmtId="0" fontId="2" fillId="56" borderId="26" xfId="0" applyFont="1" applyFill="1" applyBorder="1" applyAlignment="1">
      <alignment/>
    </xf>
    <xf numFmtId="164" fontId="2" fillId="56" borderId="26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27" xfId="0" applyNumberFormat="1" applyFont="1" applyFill="1" applyBorder="1" applyAlignment="1">
      <alignment horizontal="right"/>
    </xf>
    <xf numFmtId="164" fontId="2" fillId="56" borderId="0" xfId="0" applyNumberFormat="1" applyFont="1" applyFill="1" applyBorder="1" applyAlignment="1">
      <alignment/>
    </xf>
    <xf numFmtId="164" fontId="2" fillId="56" borderId="27" xfId="0" applyNumberFormat="1" applyFont="1" applyFill="1" applyBorder="1" applyAlignment="1">
      <alignment/>
    </xf>
    <xf numFmtId="0" fontId="2" fillId="56" borderId="26" xfId="0" applyFont="1" applyFill="1" applyBorder="1" applyAlignment="1">
      <alignment horizontal="left" indent="3"/>
    </xf>
    <xf numFmtId="0" fontId="2" fillId="56" borderId="26" xfId="0" applyFont="1" applyFill="1" applyBorder="1" applyAlignment="1">
      <alignment horizontal="left" indent="6"/>
    </xf>
    <xf numFmtId="0" fontId="2" fillId="56" borderId="26" xfId="0" applyFont="1" applyFill="1" applyBorder="1" applyAlignment="1">
      <alignment horizontal="left"/>
    </xf>
    <xf numFmtId="3" fontId="2" fillId="56" borderId="0" xfId="0" applyNumberFormat="1" applyFont="1" applyFill="1" applyBorder="1" applyAlignment="1">
      <alignment/>
    </xf>
    <xf numFmtId="0" fontId="4" fillId="56" borderId="0" xfId="0" applyFont="1" applyFill="1" applyAlignment="1">
      <alignment vertical="top"/>
    </xf>
    <xf numFmtId="164" fontId="2" fillId="56" borderId="0" xfId="0" applyNumberFormat="1" applyFont="1" applyFill="1" applyAlignment="1">
      <alignment/>
    </xf>
    <xf numFmtId="0" fontId="66" fillId="56" borderId="0" xfId="0" applyFont="1" applyFill="1" applyBorder="1" applyAlignment="1">
      <alignment/>
    </xf>
    <xf numFmtId="0" fontId="67" fillId="57" borderId="28" xfId="0" applyFont="1" applyFill="1" applyBorder="1" applyAlignment="1">
      <alignment horizontal="left" vertical="center"/>
    </xf>
    <xf numFmtId="0" fontId="5" fillId="56" borderId="19" xfId="0" applyFont="1" applyFill="1" applyBorder="1" applyAlignment="1">
      <alignment vertical="center"/>
    </xf>
    <xf numFmtId="164" fontId="5" fillId="56" borderId="19" xfId="69" applyNumberFormat="1" applyFont="1" applyFill="1" applyBorder="1" applyAlignment="1">
      <alignment vertical="center"/>
    </xf>
    <xf numFmtId="164" fontId="5" fillId="56" borderId="20" xfId="69" applyNumberFormat="1" applyFont="1" applyFill="1" applyBorder="1" applyAlignment="1">
      <alignment vertical="center"/>
    </xf>
    <xf numFmtId="164" fontId="5" fillId="56" borderId="21" xfId="0" applyNumberFormat="1" applyFont="1" applyFill="1" applyBorder="1" applyAlignment="1">
      <alignment horizontal="right" vertical="center"/>
    </xf>
    <xf numFmtId="164" fontId="5" fillId="56" borderId="20" xfId="0" applyNumberFormat="1" applyFont="1" applyFill="1" applyBorder="1" applyAlignment="1">
      <alignment vertical="center"/>
    </xf>
    <xf numFmtId="164" fontId="5" fillId="56" borderId="21" xfId="0" applyNumberFormat="1" applyFont="1" applyFill="1" applyBorder="1" applyAlignment="1">
      <alignment vertical="center"/>
    </xf>
    <xf numFmtId="164" fontId="3" fillId="55" borderId="21" xfId="0" applyNumberFormat="1" applyFont="1" applyFill="1" applyBorder="1" applyAlignment="1">
      <alignment horizontal="right" wrapText="1"/>
    </xf>
    <xf numFmtId="0" fontId="3" fillId="55" borderId="29" xfId="0" applyFont="1" applyFill="1" applyBorder="1" applyAlignment="1">
      <alignment/>
    </xf>
    <xf numFmtId="164" fontId="3" fillId="55" borderId="21" xfId="69" applyNumberFormat="1" applyFont="1" applyFill="1" applyBorder="1" applyAlignment="1">
      <alignment/>
    </xf>
    <xf numFmtId="164" fontId="2" fillId="56" borderId="30" xfId="69" applyNumberFormat="1" applyFont="1" applyFill="1" applyBorder="1" applyAlignment="1">
      <alignment/>
    </xf>
    <xf numFmtId="164" fontId="2" fillId="56" borderId="22" xfId="69" applyNumberFormat="1" applyFont="1" applyFill="1" applyBorder="1" applyAlignment="1">
      <alignment/>
    </xf>
    <xf numFmtId="164" fontId="3" fillId="55" borderId="19" xfId="69" applyNumberFormat="1" applyFont="1" applyFill="1" applyBorder="1" applyAlignment="1">
      <alignment/>
    </xf>
    <xf numFmtId="164" fontId="2" fillId="56" borderId="26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26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26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27" xfId="0" applyNumberFormat="1" applyFont="1" applyFill="1" applyBorder="1" applyAlignment="1">
      <alignment horizontal="right"/>
    </xf>
    <xf numFmtId="164" fontId="2" fillId="56" borderId="0" xfId="69" applyNumberFormat="1" applyFont="1" applyFill="1" applyBorder="1" applyAlignment="1">
      <alignment/>
    </xf>
    <xf numFmtId="0" fontId="65" fillId="56" borderId="31" xfId="0" applyFont="1" applyFill="1" applyBorder="1" applyAlignment="1">
      <alignment vertical="center"/>
    </xf>
    <xf numFmtId="0" fontId="2" fillId="56" borderId="32" xfId="0" applyFont="1" applyFill="1" applyBorder="1" applyAlignment="1">
      <alignment/>
    </xf>
    <xf numFmtId="0" fontId="2" fillId="56" borderId="33" xfId="0" applyFont="1" applyFill="1" applyBorder="1" applyAlignment="1">
      <alignment/>
    </xf>
    <xf numFmtId="0" fontId="67" fillId="57" borderId="34" xfId="0" applyFont="1" applyFill="1" applyBorder="1" applyAlignment="1">
      <alignment horizontal="left" vertical="center"/>
    </xf>
    <xf numFmtId="0" fontId="2" fillId="56" borderId="35" xfId="0" applyFont="1" applyFill="1" applyBorder="1" applyAlignment="1">
      <alignment/>
    </xf>
    <xf numFmtId="0" fontId="2" fillId="56" borderId="36" xfId="0" applyFont="1" applyFill="1" applyBorder="1" applyAlignment="1">
      <alignment horizontal="right" vertical="center"/>
    </xf>
    <xf numFmtId="0" fontId="3" fillId="55" borderId="37" xfId="0" applyFont="1" applyFill="1" applyBorder="1" applyAlignment="1">
      <alignment/>
    </xf>
    <xf numFmtId="164" fontId="3" fillId="55" borderId="38" xfId="0" applyNumberFormat="1" applyFont="1" applyFill="1" applyBorder="1" applyAlignment="1">
      <alignment horizontal="right"/>
    </xf>
    <xf numFmtId="164" fontId="2" fillId="56" borderId="39" xfId="0" applyNumberFormat="1" applyFont="1" applyFill="1" applyBorder="1" applyAlignment="1">
      <alignment horizontal="right"/>
    </xf>
    <xf numFmtId="0" fontId="2" fillId="56" borderId="40" xfId="0" applyFont="1" applyFill="1" applyBorder="1" applyAlignment="1">
      <alignment horizontal="left" indent="3"/>
    </xf>
    <xf numFmtId="0" fontId="2" fillId="56" borderId="40" xfId="0" applyFont="1" applyFill="1" applyBorder="1" applyAlignment="1">
      <alignment horizontal="left" indent="6"/>
    </xf>
    <xf numFmtId="0" fontId="2" fillId="56" borderId="40" xfId="0" applyFont="1" applyFill="1" applyBorder="1" applyAlignment="1">
      <alignment horizontal="left"/>
    </xf>
    <xf numFmtId="0" fontId="3" fillId="55" borderId="41" xfId="0" applyFont="1" applyFill="1" applyBorder="1" applyAlignment="1">
      <alignment/>
    </xf>
    <xf numFmtId="164" fontId="3" fillId="55" borderId="38" xfId="69" applyNumberFormat="1" applyFont="1" applyFill="1" applyBorder="1" applyAlignment="1">
      <alignment/>
    </xf>
    <xf numFmtId="0" fontId="5" fillId="56" borderId="37" xfId="0" applyFont="1" applyFill="1" applyBorder="1" applyAlignment="1">
      <alignment vertical="center"/>
    </xf>
    <xf numFmtId="164" fontId="5" fillId="56" borderId="38" xfId="0" applyNumberFormat="1" applyFont="1" applyFill="1" applyBorder="1" applyAlignment="1">
      <alignment horizontal="right" vertical="center"/>
    </xf>
    <xf numFmtId="0" fontId="2" fillId="56" borderId="39" xfId="0" applyFont="1" applyFill="1" applyBorder="1" applyAlignment="1">
      <alignment/>
    </xf>
    <xf numFmtId="0" fontId="4" fillId="56" borderId="0" xfId="0" applyFont="1" applyFill="1" applyBorder="1" applyAlignment="1">
      <alignment vertical="top"/>
    </xf>
    <xf numFmtId="164" fontId="2" fillId="56" borderId="39" xfId="0" applyNumberFormat="1" applyFont="1" applyFill="1" applyBorder="1" applyAlignment="1">
      <alignment/>
    </xf>
    <xf numFmtId="0" fontId="66" fillId="56" borderId="40" xfId="0" applyFont="1" applyFill="1" applyBorder="1" applyAlignment="1">
      <alignment/>
    </xf>
    <xf numFmtId="0" fontId="2" fillId="56" borderId="42" xfId="0" applyFont="1" applyFill="1" applyBorder="1" applyAlignment="1">
      <alignment/>
    </xf>
    <xf numFmtId="0" fontId="2" fillId="56" borderId="43" xfId="0" applyFont="1" applyFill="1" applyBorder="1" applyAlignment="1">
      <alignment/>
    </xf>
    <xf numFmtId="0" fontId="2" fillId="56" borderId="44" xfId="0" applyFont="1" applyFill="1" applyBorder="1" applyAlignment="1">
      <alignment/>
    </xf>
    <xf numFmtId="0" fontId="2" fillId="56" borderId="40" xfId="0" applyFont="1" applyFill="1" applyBorder="1" applyAlignment="1">
      <alignment/>
    </xf>
    <xf numFmtId="164" fontId="3" fillId="55" borderId="19" xfId="0" applyNumberFormat="1" applyFont="1" applyFill="1" applyBorder="1" applyAlignment="1">
      <alignment horizontal="right" wrapText="1"/>
    </xf>
    <xf numFmtId="164" fontId="3" fillId="55" borderId="20" xfId="0" applyNumberFormat="1" applyFont="1" applyFill="1" applyBorder="1" applyAlignment="1">
      <alignment horizontal="right"/>
    </xf>
    <xf numFmtId="164" fontId="3" fillId="55" borderId="21" xfId="0" applyNumberFormat="1" applyFont="1" applyFill="1" applyBorder="1" applyAlignment="1">
      <alignment horizontal="right"/>
    </xf>
    <xf numFmtId="164" fontId="3" fillId="55" borderId="20" xfId="0" applyNumberFormat="1" applyFont="1" applyFill="1" applyBorder="1" applyAlignment="1">
      <alignment horizontal="right" wrapText="1"/>
    </xf>
    <xf numFmtId="164" fontId="3" fillId="55" borderId="20" xfId="69" applyNumberFormat="1" applyFont="1" applyFill="1" applyBorder="1" applyAlignment="1">
      <alignment/>
    </xf>
    <xf numFmtId="0" fontId="2" fillId="56" borderId="0" xfId="0" applyFont="1" applyFill="1" applyBorder="1" applyAlignment="1">
      <alignment/>
    </xf>
    <xf numFmtId="0" fontId="2" fillId="56" borderId="23" xfId="0" applyFont="1" applyFill="1" applyBorder="1" applyAlignment="1">
      <alignment horizontal="right" vertical="center" wrapText="1"/>
    </xf>
    <xf numFmtId="0" fontId="2" fillId="56" borderId="24" xfId="0" applyFont="1" applyFill="1" applyBorder="1" applyAlignment="1">
      <alignment horizontal="right" vertical="center"/>
    </xf>
    <xf numFmtId="0" fontId="2" fillId="56" borderId="25" xfId="0" applyFont="1" applyFill="1" applyBorder="1" applyAlignment="1">
      <alignment horizontal="right" vertical="center"/>
    </xf>
    <xf numFmtId="164" fontId="2" fillId="56" borderId="26" xfId="69" applyNumberFormat="1" applyFont="1" applyFill="1" applyBorder="1" applyAlignment="1">
      <alignment/>
    </xf>
    <xf numFmtId="164" fontId="2" fillId="56" borderId="0" xfId="69" applyNumberFormat="1" applyFont="1" applyFill="1" applyBorder="1" applyAlignment="1">
      <alignment/>
    </xf>
    <xf numFmtId="164" fontId="2" fillId="56" borderId="27" xfId="0" applyNumberFormat="1" applyFont="1" applyFill="1" applyBorder="1" applyAlignment="1">
      <alignment horizontal="right"/>
    </xf>
    <xf numFmtId="164" fontId="2" fillId="56" borderId="0" xfId="0" applyNumberFormat="1" applyFont="1" applyFill="1" applyBorder="1" applyAlignment="1">
      <alignment/>
    </xf>
    <xf numFmtId="164" fontId="5" fillId="56" borderId="19" xfId="69" applyNumberFormat="1" applyFont="1" applyFill="1" applyBorder="1" applyAlignment="1">
      <alignment vertical="center"/>
    </xf>
    <xf numFmtId="164" fontId="5" fillId="56" borderId="20" xfId="69" applyNumberFormat="1" applyFont="1" applyFill="1" applyBorder="1" applyAlignment="1">
      <alignment vertical="center"/>
    </xf>
    <xf numFmtId="164" fontId="5" fillId="56" borderId="21" xfId="0" applyNumberFormat="1" applyFont="1" applyFill="1" applyBorder="1" applyAlignment="1">
      <alignment horizontal="right" vertical="center"/>
    </xf>
    <xf numFmtId="164" fontId="3" fillId="55" borderId="21" xfId="69" applyNumberFormat="1" applyFont="1" applyFill="1" applyBorder="1" applyAlignment="1">
      <alignment/>
    </xf>
    <xf numFmtId="164" fontId="3" fillId="55" borderId="19" xfId="69" applyNumberFormat="1" applyFont="1" applyFill="1" applyBorder="1" applyAlignment="1">
      <alignment/>
    </xf>
    <xf numFmtId="0" fontId="68" fillId="57" borderId="28" xfId="0" applyFont="1" applyFill="1" applyBorder="1" applyAlignment="1">
      <alignment horizontal="center" vertical="center" wrapText="1"/>
    </xf>
    <xf numFmtId="0" fontId="68" fillId="57" borderId="45" xfId="0" applyFont="1" applyFill="1" applyBorder="1" applyAlignment="1">
      <alignment horizontal="center" vertical="center" wrapText="1"/>
    </xf>
    <xf numFmtId="0" fontId="68" fillId="57" borderId="46" xfId="0" applyFont="1" applyFill="1" applyBorder="1" applyAlignment="1">
      <alignment horizontal="center" vertical="center" wrapText="1"/>
    </xf>
    <xf numFmtId="0" fontId="68" fillId="57" borderId="47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4" xfId="74"/>
    <cellStyle name="Comma 4 2" xfId="75"/>
    <cellStyle name="Comma 4 3" xfId="76"/>
    <cellStyle name="Comma 5" xfId="77"/>
    <cellStyle name="Comma 6" xfId="78"/>
    <cellStyle name="Currency" xfId="79"/>
    <cellStyle name="Currency [0]" xfId="80"/>
    <cellStyle name="Currency 2" xfId="81"/>
    <cellStyle name="Explanatory Text" xfId="82"/>
    <cellStyle name="Explanatory Text 2" xfId="83"/>
    <cellStyle name="Followed Hyperlink" xfId="84"/>
    <cellStyle name="Good" xfId="85"/>
    <cellStyle name="Good 2" xfId="86"/>
    <cellStyle name="Heading 1" xfId="87"/>
    <cellStyle name="Heading 1 2" xfId="88"/>
    <cellStyle name="Heading 2" xfId="89"/>
    <cellStyle name="Heading 2 2" xfId="90"/>
    <cellStyle name="Heading 3" xfId="91"/>
    <cellStyle name="Heading 3 2" xfId="92"/>
    <cellStyle name="Heading 4" xfId="93"/>
    <cellStyle name="Heading 4 2" xfId="94"/>
    <cellStyle name="Hyperlink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3" xfId="104"/>
    <cellStyle name="Note" xfId="105"/>
    <cellStyle name="Note 2" xfId="106"/>
    <cellStyle name="Output" xfId="107"/>
    <cellStyle name="Output 2" xfId="108"/>
    <cellStyle name="Percent" xfId="109"/>
    <cellStyle name="Percent 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18</xdr:row>
      <xdr:rowOff>66675</xdr:rowOff>
    </xdr:from>
    <xdr:to>
      <xdr:col>13</xdr:col>
      <xdr:colOff>409575</xdr:colOff>
      <xdr:row>25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0" y="4162425"/>
          <a:ext cx="108204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all employees reported for IPEDS HR for Fall 2018; excludes student and other temporary employees and those on leave without pay.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Most professional research assistants and senior professional research assistents are reported as staff, although they as classified as research faculty by the University of Colorado.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*Per Regent policy, officers include those holding the title of President, Vice President, Associate Vice President, Assistant Vice President, Treasurer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Associate Counsel.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17</xdr:row>
      <xdr:rowOff>66675</xdr:rowOff>
    </xdr:from>
    <xdr:to>
      <xdr:col>13</xdr:col>
      <xdr:colOff>314325</xdr:colOff>
      <xdr:row>24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4000500"/>
          <a:ext cx="73152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Includes all employees reported for IPEDS HR for Fall 2018; excludes student and other temporary employees and those on leave without pay.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Most professional research assistants and senior professional research assistents are reported as staff, although they as classified as research faculty by the University of Colorado.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*Per Regent policy, officers include those holding the title of President, Vice President, Associate Vice President, Assistant Vice President, Treasurer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Associate Counsel.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view="pageBreakPreview" zoomScale="60" zoomScalePageLayoutView="0" workbookViewId="0" topLeftCell="A1">
      <selection activeCell="J42" sqref="J42"/>
    </sheetView>
  </sheetViews>
  <sheetFormatPr defaultColWidth="9.140625" defaultRowHeight="12.75"/>
  <cols>
    <col min="1" max="1" width="50.57421875" style="10" customWidth="1"/>
    <col min="2" max="2" width="9.140625" style="10" customWidth="1"/>
    <col min="3" max="3" width="9.140625" style="11" customWidth="1"/>
    <col min="4" max="4" width="9.28125" style="11" customWidth="1"/>
    <col min="5" max="16384" width="9.140625" style="11" customWidth="1"/>
  </cols>
  <sheetData>
    <row r="1" spans="1:16" ht="28.5" customHeigh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ht="33.75" customHeight="1" thickBot="1">
      <c r="A2" s="56"/>
      <c r="B2" s="95" t="s">
        <v>0</v>
      </c>
      <c r="C2" s="96"/>
      <c r="D2" s="97"/>
      <c r="E2" s="95" t="s">
        <v>1</v>
      </c>
      <c r="F2" s="96"/>
      <c r="G2" s="97"/>
      <c r="H2" s="95" t="s">
        <v>2</v>
      </c>
      <c r="I2" s="96"/>
      <c r="J2" s="97"/>
      <c r="K2" s="95" t="s">
        <v>3</v>
      </c>
      <c r="L2" s="96"/>
      <c r="M2" s="97"/>
      <c r="N2" s="95" t="s">
        <v>4</v>
      </c>
      <c r="O2" s="96"/>
      <c r="P2" s="98"/>
    </row>
    <row r="3" spans="1:16" ht="16.5" customHeight="1">
      <c r="A3" s="57"/>
      <c r="B3" s="83" t="s">
        <v>5</v>
      </c>
      <c r="C3" s="84" t="s">
        <v>6</v>
      </c>
      <c r="D3" s="85" t="s">
        <v>7</v>
      </c>
      <c r="E3" s="83" t="s">
        <v>5</v>
      </c>
      <c r="F3" s="84" t="s">
        <v>6</v>
      </c>
      <c r="G3" s="85" t="s">
        <v>7</v>
      </c>
      <c r="H3" s="83" t="s">
        <v>5</v>
      </c>
      <c r="I3" s="84" t="s">
        <v>6</v>
      </c>
      <c r="J3" s="85" t="s">
        <v>7</v>
      </c>
      <c r="K3" s="83" t="s">
        <v>5</v>
      </c>
      <c r="L3" s="84" t="s">
        <v>6</v>
      </c>
      <c r="M3" s="85" t="s">
        <v>7</v>
      </c>
      <c r="N3" s="83" t="s">
        <v>5</v>
      </c>
      <c r="O3" s="84" t="s">
        <v>6</v>
      </c>
      <c r="P3" s="58" t="s">
        <v>7</v>
      </c>
    </row>
    <row r="4" spans="1:16" ht="16.5" customHeight="1">
      <c r="A4" s="59" t="s">
        <v>8</v>
      </c>
      <c r="B4" s="77">
        <f>B5+B13</f>
        <v>2433</v>
      </c>
      <c r="C4" s="78">
        <f>C5+C13</f>
        <v>1102</v>
      </c>
      <c r="D4" s="79">
        <f>SUM(B4:C4)</f>
        <v>3535</v>
      </c>
      <c r="E4" s="5">
        <f>E5+E13</f>
        <v>473</v>
      </c>
      <c r="F4" s="78">
        <f>F5+F13</f>
        <v>402</v>
      </c>
      <c r="G4" s="79">
        <f>SUM(E4:F4)</f>
        <v>875</v>
      </c>
      <c r="H4" s="5">
        <f>H5+H13</f>
        <v>5106</v>
      </c>
      <c r="I4" s="78">
        <f>I5+I13</f>
        <v>935</v>
      </c>
      <c r="J4" s="79">
        <f>SUM(H4:I4)</f>
        <v>6041</v>
      </c>
      <c r="K4" s="80">
        <f>K5+K13</f>
        <v>0</v>
      </c>
      <c r="L4" s="78">
        <f>L5+L13</f>
        <v>0</v>
      </c>
      <c r="M4" s="79">
        <f>SUM(K4:L4)</f>
        <v>0</v>
      </c>
      <c r="N4" s="80">
        <f>B4+E4+H4+K4</f>
        <v>8012</v>
      </c>
      <c r="O4" s="80">
        <f>C4+F4+I4+L4</f>
        <v>2439</v>
      </c>
      <c r="P4" s="60">
        <f>SUM(N4:O4)</f>
        <v>10451</v>
      </c>
    </row>
    <row r="5" spans="1:16" ht="16.5" customHeight="1">
      <c r="A5" s="76" t="s">
        <v>9</v>
      </c>
      <c r="B5" s="86">
        <f>B6+B10</f>
        <v>1610</v>
      </c>
      <c r="C5" s="87">
        <f>C6+C10</f>
        <v>827</v>
      </c>
      <c r="D5" s="88">
        <f>SUM(B5:C5)</f>
        <v>2437</v>
      </c>
      <c r="E5" s="87">
        <f>E6+E10</f>
        <v>451</v>
      </c>
      <c r="F5" s="87">
        <f>F6+F10</f>
        <v>388</v>
      </c>
      <c r="G5" s="88">
        <f>SUM(E5:F5)</f>
        <v>839</v>
      </c>
      <c r="H5" s="86">
        <f>H6+H10</f>
        <v>4221</v>
      </c>
      <c r="I5" s="87">
        <f>I6+I10</f>
        <v>917</v>
      </c>
      <c r="J5" s="88">
        <f>SUM(H5:I5)</f>
        <v>5138</v>
      </c>
      <c r="K5" s="87">
        <f>K6+K10</f>
        <v>0</v>
      </c>
      <c r="L5" s="87">
        <f>L6+L10</f>
        <v>0</v>
      </c>
      <c r="M5" s="88">
        <f>SUM(K5:L5)</f>
        <v>0</v>
      </c>
      <c r="N5" s="39">
        <f>B5+E5+H5+K5</f>
        <v>6282</v>
      </c>
      <c r="O5" s="89">
        <f>C5+F5+I5+L5</f>
        <v>2132</v>
      </c>
      <c r="P5" s="61">
        <f>SUM(N5:O5)</f>
        <v>8414</v>
      </c>
    </row>
    <row r="6" spans="1:16" ht="16.5" customHeight="1">
      <c r="A6" s="62" t="s">
        <v>10</v>
      </c>
      <c r="B6" s="86">
        <f>SUM(B7:B9)</f>
        <v>1200</v>
      </c>
      <c r="C6" s="87">
        <f>SUM(C7:C9)</f>
        <v>7</v>
      </c>
      <c r="D6" s="88">
        <f aca="true" t="shared" si="0" ref="D6:D13">SUM(B6:C6)</f>
        <v>1207</v>
      </c>
      <c r="E6" s="87">
        <f>SUM(E7:E9)</f>
        <v>263</v>
      </c>
      <c r="F6" s="87">
        <f>SUM(F7:F9)</f>
        <v>12</v>
      </c>
      <c r="G6" s="88">
        <f aca="true" t="shared" si="1" ref="G6:G13">SUM(E6:F6)</f>
        <v>275</v>
      </c>
      <c r="H6" s="86">
        <f>SUM(H7:H9)</f>
        <v>2461</v>
      </c>
      <c r="I6" s="87">
        <f>SUM(I7:I9)</f>
        <v>34</v>
      </c>
      <c r="J6" s="88">
        <f aca="true" t="shared" si="2" ref="J6:J13">SUM(H6:I6)</f>
        <v>2495</v>
      </c>
      <c r="K6" s="87">
        <f>SUM(K7:K9)</f>
        <v>0</v>
      </c>
      <c r="L6" s="87">
        <f>SUM(L7:L9)</f>
        <v>0</v>
      </c>
      <c r="M6" s="88">
        <f aca="true" t="shared" si="3" ref="M6:M13">SUM(K6:L6)</f>
        <v>0</v>
      </c>
      <c r="N6" s="86">
        <f aca="true" t="shared" si="4" ref="N6:N13">B6+E6+H6+K6</f>
        <v>3924</v>
      </c>
      <c r="O6" s="89">
        <f aca="true" t="shared" si="5" ref="O6:O13">C6+F6+I6+L6</f>
        <v>53</v>
      </c>
      <c r="P6" s="61">
        <f aca="true" t="shared" si="6" ref="P6:P13">SUM(N6:O6)</f>
        <v>3977</v>
      </c>
    </row>
    <row r="7" spans="1:16" ht="16.5" customHeight="1">
      <c r="A7" s="63" t="s">
        <v>11</v>
      </c>
      <c r="B7" s="86">
        <f>'Fall 2018 Split'!B7</f>
        <v>510</v>
      </c>
      <c r="C7" s="87">
        <f>'Fall 2018 Split'!C7</f>
        <v>7</v>
      </c>
      <c r="D7" s="88">
        <f t="shared" si="0"/>
        <v>517</v>
      </c>
      <c r="E7" s="86">
        <f>'Fall 2018 Split'!E7</f>
        <v>79</v>
      </c>
      <c r="F7" s="87">
        <f>'Fall 2018 Split'!F7</f>
        <v>6</v>
      </c>
      <c r="G7" s="88">
        <f t="shared" si="1"/>
        <v>85</v>
      </c>
      <c r="H7" s="87">
        <f>'Fall 2018 Split'!Q7</f>
        <v>629</v>
      </c>
      <c r="I7" s="87">
        <f>'Fall 2018 Split'!R7</f>
        <v>11</v>
      </c>
      <c r="J7" s="88">
        <f t="shared" si="2"/>
        <v>640</v>
      </c>
      <c r="K7" s="87">
        <f>'Fall 2018 Split'!T7</f>
        <v>0</v>
      </c>
      <c r="L7" s="87">
        <f>'Fall 2018 Split'!U7</f>
        <v>0</v>
      </c>
      <c r="M7" s="88">
        <f t="shared" si="3"/>
        <v>0</v>
      </c>
      <c r="N7" s="86">
        <f t="shared" si="4"/>
        <v>1218</v>
      </c>
      <c r="O7" s="89">
        <f t="shared" si="5"/>
        <v>24</v>
      </c>
      <c r="P7" s="61">
        <f t="shared" si="6"/>
        <v>1242</v>
      </c>
    </row>
    <row r="8" spans="1:16" ht="16.5" customHeight="1">
      <c r="A8" s="63" t="s">
        <v>12</v>
      </c>
      <c r="B8" s="86">
        <f>'Fall 2018 Split'!B8</f>
        <v>378</v>
      </c>
      <c r="C8" s="87">
        <f>'Fall 2018 Split'!C8</f>
        <v>0</v>
      </c>
      <c r="D8" s="88">
        <f t="shared" si="0"/>
        <v>378</v>
      </c>
      <c r="E8" s="86">
        <f>'Fall 2018 Split'!E8</f>
        <v>83</v>
      </c>
      <c r="F8" s="87">
        <f>'Fall 2018 Split'!F8</f>
        <v>6</v>
      </c>
      <c r="G8" s="88">
        <f t="shared" si="1"/>
        <v>89</v>
      </c>
      <c r="H8" s="87">
        <f>'Fall 2018 Split'!Q8</f>
        <v>802</v>
      </c>
      <c r="I8" s="87">
        <f>'Fall 2018 Split'!R8</f>
        <v>8</v>
      </c>
      <c r="J8" s="88">
        <f t="shared" si="2"/>
        <v>810</v>
      </c>
      <c r="K8" s="87">
        <f>'Fall 2018 Split'!T8</f>
        <v>0</v>
      </c>
      <c r="L8" s="87">
        <f>'Fall 2018 Split'!U8</f>
        <v>0</v>
      </c>
      <c r="M8" s="88">
        <f t="shared" si="3"/>
        <v>0</v>
      </c>
      <c r="N8" s="86">
        <f t="shared" si="4"/>
        <v>1263</v>
      </c>
      <c r="O8" s="89">
        <f t="shared" si="5"/>
        <v>14</v>
      </c>
      <c r="P8" s="61">
        <f t="shared" si="6"/>
        <v>1277</v>
      </c>
    </row>
    <row r="9" spans="1:16" ht="16.5" customHeight="1">
      <c r="A9" s="63" t="s">
        <v>13</v>
      </c>
      <c r="B9" s="86">
        <f>'Fall 2018 Split'!B9</f>
        <v>312</v>
      </c>
      <c r="C9" s="87">
        <f>'Fall 2018 Split'!C9</f>
        <v>0</v>
      </c>
      <c r="D9" s="88">
        <f t="shared" si="0"/>
        <v>312</v>
      </c>
      <c r="E9" s="86">
        <f>'Fall 2018 Split'!E9</f>
        <v>101</v>
      </c>
      <c r="F9" s="87">
        <f>'Fall 2018 Split'!F9</f>
        <v>0</v>
      </c>
      <c r="G9" s="88">
        <f t="shared" si="1"/>
        <v>101</v>
      </c>
      <c r="H9" s="87">
        <f>'Fall 2018 Split'!Q9</f>
        <v>1030</v>
      </c>
      <c r="I9" s="87">
        <f>'Fall 2018 Split'!R9</f>
        <v>15</v>
      </c>
      <c r="J9" s="88">
        <f t="shared" si="2"/>
        <v>1045</v>
      </c>
      <c r="K9" s="87">
        <f>'Fall 2018 Split'!T9</f>
        <v>0</v>
      </c>
      <c r="L9" s="87">
        <f>'Fall 2018 Split'!U9</f>
        <v>0</v>
      </c>
      <c r="M9" s="88">
        <f t="shared" si="3"/>
        <v>0</v>
      </c>
      <c r="N9" s="86">
        <f t="shared" si="4"/>
        <v>1443</v>
      </c>
      <c r="O9" s="89">
        <f t="shared" si="5"/>
        <v>15</v>
      </c>
      <c r="P9" s="61">
        <f t="shared" si="6"/>
        <v>1458</v>
      </c>
    </row>
    <row r="10" spans="1:16" ht="16.5" customHeight="1">
      <c r="A10" s="62" t="s">
        <v>14</v>
      </c>
      <c r="B10" s="86">
        <f>SUM(B11:B12)</f>
        <v>410</v>
      </c>
      <c r="C10" s="87">
        <f>SUM(C11:C12)</f>
        <v>820</v>
      </c>
      <c r="D10" s="88">
        <f t="shared" si="0"/>
        <v>1230</v>
      </c>
      <c r="E10" s="87">
        <f>SUM(E11:E12)</f>
        <v>188</v>
      </c>
      <c r="F10" s="87">
        <f>SUM(F11:F12)</f>
        <v>376</v>
      </c>
      <c r="G10" s="88">
        <f t="shared" si="1"/>
        <v>564</v>
      </c>
      <c r="H10" s="86">
        <f>SUM(H11:H12)</f>
        <v>1760</v>
      </c>
      <c r="I10" s="87">
        <f>SUM(I11:I12)</f>
        <v>883</v>
      </c>
      <c r="J10" s="88">
        <f t="shared" si="2"/>
        <v>2643</v>
      </c>
      <c r="K10" s="87">
        <f>SUM(K11:K12)</f>
        <v>0</v>
      </c>
      <c r="L10" s="87">
        <f>SUM(L11:L12)</f>
        <v>0</v>
      </c>
      <c r="M10" s="88">
        <f t="shared" si="3"/>
        <v>0</v>
      </c>
      <c r="N10" s="86">
        <f t="shared" si="4"/>
        <v>2358</v>
      </c>
      <c r="O10" s="89">
        <f t="shared" si="5"/>
        <v>2079</v>
      </c>
      <c r="P10" s="61">
        <f t="shared" si="6"/>
        <v>4437</v>
      </c>
    </row>
    <row r="11" spans="1:16" ht="16.5" customHeight="1">
      <c r="A11" s="63" t="s">
        <v>15</v>
      </c>
      <c r="B11" s="86">
        <f>'Fall 2018 Split'!B11</f>
        <v>410</v>
      </c>
      <c r="C11" s="87">
        <f>'Fall 2018 Split'!C11</f>
        <v>6</v>
      </c>
      <c r="D11" s="88">
        <f t="shared" si="0"/>
        <v>416</v>
      </c>
      <c r="E11" s="86">
        <f>'Fall 2018 Split'!E11</f>
        <v>184</v>
      </c>
      <c r="F11" s="87">
        <f>'Fall 2018 Split'!F11</f>
        <v>25</v>
      </c>
      <c r="G11" s="88">
        <f t="shared" si="1"/>
        <v>209</v>
      </c>
      <c r="H11" s="87">
        <f>'Fall 2018 Split'!Q11</f>
        <v>1510</v>
      </c>
      <c r="I11" s="87">
        <f>'Fall 2018 Split'!R11</f>
        <v>7</v>
      </c>
      <c r="J11" s="88">
        <f t="shared" si="2"/>
        <v>1517</v>
      </c>
      <c r="K11" s="87">
        <f>'Fall 2018 Split'!T11</f>
        <v>0</v>
      </c>
      <c r="L11" s="87">
        <f>'Fall 2018 Split'!U11</f>
        <v>0</v>
      </c>
      <c r="M11" s="88">
        <f t="shared" si="3"/>
        <v>0</v>
      </c>
      <c r="N11" s="86">
        <f t="shared" si="4"/>
        <v>2104</v>
      </c>
      <c r="O11" s="89">
        <f t="shared" si="5"/>
        <v>38</v>
      </c>
      <c r="P11" s="61">
        <f t="shared" si="6"/>
        <v>2142</v>
      </c>
    </row>
    <row r="12" spans="1:16" ht="16.5" customHeight="1">
      <c r="A12" s="63" t="s">
        <v>16</v>
      </c>
      <c r="B12" s="86">
        <f>'Fall 2018 Split'!B12</f>
        <v>0</v>
      </c>
      <c r="C12" s="87">
        <f>'Fall 2018 Split'!C12</f>
        <v>814</v>
      </c>
      <c r="D12" s="88">
        <f t="shared" si="0"/>
        <v>814</v>
      </c>
      <c r="E12" s="86">
        <f>'Fall 2018 Split'!E12</f>
        <v>4</v>
      </c>
      <c r="F12" s="87">
        <f>'Fall 2018 Split'!F12</f>
        <v>351</v>
      </c>
      <c r="G12" s="88">
        <f t="shared" si="1"/>
        <v>355</v>
      </c>
      <c r="H12" s="87">
        <f>'Fall 2018 Split'!Q12</f>
        <v>250</v>
      </c>
      <c r="I12" s="87">
        <f>'Fall 2018 Split'!R12</f>
        <v>876</v>
      </c>
      <c r="J12" s="88">
        <f t="shared" si="2"/>
        <v>1126</v>
      </c>
      <c r="K12" s="87">
        <f>'Fall 2018 Split'!T12</f>
        <v>0</v>
      </c>
      <c r="L12" s="87">
        <f>'Fall 2018 Split'!U12</f>
        <v>0</v>
      </c>
      <c r="M12" s="88">
        <f t="shared" si="3"/>
        <v>0</v>
      </c>
      <c r="N12" s="86">
        <f t="shared" si="4"/>
        <v>254</v>
      </c>
      <c r="O12" s="89">
        <f t="shared" si="5"/>
        <v>2041</v>
      </c>
      <c r="P12" s="61">
        <f t="shared" si="6"/>
        <v>2295</v>
      </c>
    </row>
    <row r="13" spans="1:16" ht="16.5" customHeight="1">
      <c r="A13" s="64" t="s">
        <v>25</v>
      </c>
      <c r="B13" s="86">
        <f>'Fall 2018 Split'!B13</f>
        <v>823</v>
      </c>
      <c r="C13" s="87">
        <f>'Fall 2018 Split'!C13</f>
        <v>275</v>
      </c>
      <c r="D13" s="88">
        <f t="shared" si="0"/>
        <v>1098</v>
      </c>
      <c r="E13" s="86">
        <f>'Fall 2018 Split'!E13</f>
        <v>22</v>
      </c>
      <c r="F13" s="87">
        <f>'Fall 2018 Split'!F13</f>
        <v>14</v>
      </c>
      <c r="G13" s="88">
        <f t="shared" si="1"/>
        <v>36</v>
      </c>
      <c r="H13" s="87">
        <f>'Fall 2018 Split'!Q13</f>
        <v>885</v>
      </c>
      <c r="I13" s="87">
        <f>'Fall 2018 Split'!R13</f>
        <v>18</v>
      </c>
      <c r="J13" s="88">
        <f t="shared" si="2"/>
        <v>903</v>
      </c>
      <c r="K13" s="87">
        <f>'Fall 2018 Split'!T13</f>
        <v>0</v>
      </c>
      <c r="L13" s="87">
        <f>'Fall 2018 Split'!U13</f>
        <v>0</v>
      </c>
      <c r="M13" s="88">
        <f t="shared" si="3"/>
        <v>0</v>
      </c>
      <c r="N13" s="86">
        <f t="shared" si="4"/>
        <v>1730</v>
      </c>
      <c r="O13" s="89">
        <f t="shared" si="5"/>
        <v>307</v>
      </c>
      <c r="P13" s="61">
        <f t="shared" si="6"/>
        <v>2037</v>
      </c>
    </row>
    <row r="14" spans="1:16" ht="16.5" customHeight="1">
      <c r="A14" s="65" t="s">
        <v>17</v>
      </c>
      <c r="B14" s="94">
        <f aca="true" t="shared" si="7" ref="B14:M14">B15+B16</f>
        <v>5001</v>
      </c>
      <c r="C14" s="81">
        <f t="shared" si="7"/>
        <v>1023</v>
      </c>
      <c r="D14" s="93">
        <f t="shared" si="7"/>
        <v>6024</v>
      </c>
      <c r="E14" s="81">
        <f t="shared" si="7"/>
        <v>689</v>
      </c>
      <c r="F14" s="81">
        <f t="shared" si="7"/>
        <v>110</v>
      </c>
      <c r="G14" s="93">
        <f t="shared" si="7"/>
        <v>799</v>
      </c>
      <c r="H14" s="81">
        <f t="shared" si="7"/>
        <v>6067</v>
      </c>
      <c r="I14" s="81">
        <f t="shared" si="7"/>
        <v>237</v>
      </c>
      <c r="J14" s="93">
        <f t="shared" si="7"/>
        <v>6304</v>
      </c>
      <c r="K14" s="81">
        <f t="shared" si="7"/>
        <v>447</v>
      </c>
      <c r="L14" s="81">
        <f t="shared" si="7"/>
        <v>22</v>
      </c>
      <c r="M14" s="93">
        <f t="shared" si="7"/>
        <v>469</v>
      </c>
      <c r="N14" s="80">
        <f aca="true" t="shared" si="8" ref="N14:O16">B14+E14+H14+K14</f>
        <v>12204</v>
      </c>
      <c r="O14" s="80">
        <f t="shared" si="8"/>
        <v>1392</v>
      </c>
      <c r="P14" s="66">
        <f>P15+P16</f>
        <v>13596</v>
      </c>
    </row>
    <row r="15" spans="1:16" ht="16.5" customHeight="1">
      <c r="A15" s="76" t="s">
        <v>19</v>
      </c>
      <c r="B15" s="86">
        <f>'Fall 2018 Split'!B15</f>
        <v>36</v>
      </c>
      <c r="C15" s="87">
        <f>'Fall 2018 Split'!C15</f>
        <v>0</v>
      </c>
      <c r="D15" s="88">
        <f>SUM(B15:C15)</f>
        <v>36</v>
      </c>
      <c r="E15" s="86">
        <f>'Fall 2018 Split'!E15</f>
        <v>16</v>
      </c>
      <c r="F15" s="87">
        <f>'Fall 2018 Split'!F15</f>
        <v>2</v>
      </c>
      <c r="G15" s="88">
        <f>SUM(E15:F15)</f>
        <v>18</v>
      </c>
      <c r="H15" s="87">
        <f>'Fall 2018 Split'!Q15</f>
        <v>36</v>
      </c>
      <c r="I15" s="87">
        <f>'Fall 2018 Split'!R15</f>
        <v>1</v>
      </c>
      <c r="J15" s="88">
        <f>SUM(H15:I15)</f>
        <v>37</v>
      </c>
      <c r="K15" s="87">
        <f>'Fall 2018 Split'!T15</f>
        <v>39</v>
      </c>
      <c r="L15" s="87">
        <f>'Fall 2018 Split'!U15</f>
        <v>5</v>
      </c>
      <c r="M15" s="88">
        <f>SUM(K15:L15)</f>
        <v>44</v>
      </c>
      <c r="N15" s="87">
        <f t="shared" si="8"/>
        <v>127</v>
      </c>
      <c r="O15" s="87">
        <f t="shared" si="8"/>
        <v>8</v>
      </c>
      <c r="P15" s="61">
        <f>SUM(N15:O15)</f>
        <v>135</v>
      </c>
    </row>
    <row r="16" spans="1:16" ht="16.5" customHeight="1">
      <c r="A16" s="76" t="s">
        <v>20</v>
      </c>
      <c r="B16" s="40">
        <f>'Fall 2018 Split'!B16</f>
        <v>4965</v>
      </c>
      <c r="C16" s="87">
        <f>'Fall 2018 Split'!C16</f>
        <v>1023</v>
      </c>
      <c r="D16" s="88">
        <f>SUM(B16:C16)</f>
        <v>5988</v>
      </c>
      <c r="E16" s="40">
        <f>'Fall 2018 Split'!E16</f>
        <v>673</v>
      </c>
      <c r="F16" s="87">
        <f>'Fall 2018 Split'!F16</f>
        <v>108</v>
      </c>
      <c r="G16" s="88">
        <f>SUM(E16:F16)</f>
        <v>781</v>
      </c>
      <c r="H16" s="87">
        <f>'Fall 2018 Split'!Q16</f>
        <v>6031</v>
      </c>
      <c r="I16" s="87">
        <f>'Fall 2018 Split'!R16</f>
        <v>236</v>
      </c>
      <c r="J16" s="88">
        <f>SUM(H16:I16)</f>
        <v>6267</v>
      </c>
      <c r="K16" s="87">
        <f>'Fall 2018 Split'!T16</f>
        <v>408</v>
      </c>
      <c r="L16" s="87">
        <f>'Fall 2018 Split'!U16</f>
        <v>17</v>
      </c>
      <c r="M16" s="88">
        <f>SUM(K16:L16)</f>
        <v>425</v>
      </c>
      <c r="N16" s="87">
        <f t="shared" si="8"/>
        <v>12077</v>
      </c>
      <c r="O16" s="87">
        <f t="shared" si="8"/>
        <v>1384</v>
      </c>
      <c r="P16" s="61">
        <f>SUM(N16:O16)</f>
        <v>13461</v>
      </c>
    </row>
    <row r="17" spans="1:16" ht="16.5" customHeight="1">
      <c r="A17" s="67" t="s">
        <v>18</v>
      </c>
      <c r="B17" s="90">
        <f aca="true" t="shared" si="9" ref="B17:P17">B4+B14</f>
        <v>7434</v>
      </c>
      <c r="C17" s="91">
        <f t="shared" si="9"/>
        <v>2125</v>
      </c>
      <c r="D17" s="92">
        <f t="shared" si="9"/>
        <v>9559</v>
      </c>
      <c r="E17" s="91">
        <f t="shared" si="9"/>
        <v>1162</v>
      </c>
      <c r="F17" s="91">
        <f t="shared" si="9"/>
        <v>512</v>
      </c>
      <c r="G17" s="92">
        <f t="shared" si="9"/>
        <v>1674</v>
      </c>
      <c r="H17" s="91">
        <f t="shared" si="9"/>
        <v>11173</v>
      </c>
      <c r="I17" s="91">
        <f t="shared" si="9"/>
        <v>1172</v>
      </c>
      <c r="J17" s="92">
        <f t="shared" si="9"/>
        <v>12345</v>
      </c>
      <c r="K17" s="91">
        <f t="shared" si="9"/>
        <v>447</v>
      </c>
      <c r="L17" s="91">
        <f t="shared" si="9"/>
        <v>22</v>
      </c>
      <c r="M17" s="92">
        <f t="shared" si="9"/>
        <v>469</v>
      </c>
      <c r="N17" s="91">
        <f t="shared" si="9"/>
        <v>20216</v>
      </c>
      <c r="O17" s="34">
        <f t="shared" si="9"/>
        <v>3831</v>
      </c>
      <c r="P17" s="68">
        <f t="shared" si="9"/>
        <v>24047</v>
      </c>
    </row>
    <row r="18" spans="1:16" ht="12.75">
      <c r="A18" s="76"/>
      <c r="B18" s="25"/>
      <c r="C18" s="82"/>
      <c r="D18" s="82"/>
      <c r="E18" s="82"/>
      <c r="F18" s="25"/>
      <c r="G18" s="25"/>
      <c r="H18" s="82"/>
      <c r="I18" s="25"/>
      <c r="J18" s="25"/>
      <c r="K18" s="82"/>
      <c r="L18" s="82"/>
      <c r="M18" s="82"/>
      <c r="N18" s="82"/>
      <c r="O18" s="82"/>
      <c r="P18" s="69"/>
    </row>
    <row r="19" spans="1:16" ht="12.75">
      <c r="A19" s="76"/>
      <c r="B19" s="70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71"/>
    </row>
    <row r="20" spans="1:16" ht="12.75">
      <c r="A20" s="76"/>
      <c r="B20" s="7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69"/>
    </row>
    <row r="21" spans="1:16" ht="12.75">
      <c r="A21" s="72"/>
      <c r="B21" s="7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69"/>
    </row>
    <row r="22" spans="1:16" ht="12.75">
      <c r="A22" s="76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69"/>
    </row>
    <row r="23" spans="1:16" ht="12.75">
      <c r="A23" s="76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69"/>
    </row>
    <row r="24" spans="1:16" ht="12.75">
      <c r="A24" s="76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69"/>
    </row>
    <row r="25" spans="1:16" ht="12.75">
      <c r="A25" s="76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69"/>
    </row>
    <row r="26" spans="1:16" ht="13.5" thickBot="1">
      <c r="A26" s="73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5"/>
    </row>
  </sheetData>
  <sheetProtection/>
  <mergeCells count="5">
    <mergeCell ref="K2:M2"/>
    <mergeCell ref="N2:P2"/>
    <mergeCell ref="B2:D2"/>
    <mergeCell ref="E2:G2"/>
    <mergeCell ref="H2:J2"/>
  </mergeCells>
  <printOptions gridLines="1"/>
  <pageMargins left="0.7" right="0.7" top="0.75" bottom="0.75" header="0.3" footer="0.3"/>
  <pageSetup fitToHeight="1" fitToWidth="1" horizontalDpi="600" verticalDpi="600" orientation="landscape" paperSize="5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="60" zoomScalePageLayoutView="0" workbookViewId="0" topLeftCell="A1">
      <selection activeCell="M28" sqref="M28"/>
    </sheetView>
  </sheetViews>
  <sheetFormatPr defaultColWidth="9.140625" defaultRowHeight="12.75"/>
  <cols>
    <col min="1" max="1" width="50.57421875" style="10" customWidth="1"/>
    <col min="2" max="2" width="9.140625" style="10" hidden="1" customWidth="1"/>
    <col min="3" max="3" width="9.140625" style="11" hidden="1" customWidth="1"/>
    <col min="4" max="4" width="9.28125" style="11" hidden="1" customWidth="1"/>
    <col min="5" max="7" width="9.140625" style="11" hidden="1" customWidth="1"/>
    <col min="8" max="9" width="9.140625" style="11" customWidth="1"/>
    <col min="10" max="10" width="9.8515625" style="11" bestFit="1" customWidth="1"/>
    <col min="11" max="12" width="9.140625" style="11" customWidth="1"/>
    <col min="13" max="13" width="10.8515625" style="11" bestFit="1" customWidth="1"/>
    <col min="14" max="15" width="9.140625" style="11" customWidth="1"/>
    <col min="16" max="16" width="9.28125" style="11" bestFit="1" customWidth="1"/>
    <col min="17" max="17" width="10.28125" style="11" bestFit="1" customWidth="1"/>
    <col min="18" max="18" width="9.28125" style="11" bestFit="1" customWidth="1"/>
    <col min="19" max="19" width="10.8515625" style="11" bestFit="1" customWidth="1"/>
    <col min="20" max="21" width="0" style="11" hidden="1" customWidth="1"/>
    <col min="22" max="22" width="9.28125" style="11" hidden="1" customWidth="1"/>
    <col min="23" max="24" width="0" style="11" hidden="1" customWidth="1"/>
    <col min="25" max="25" width="10.8515625" style="11" hidden="1" customWidth="1"/>
    <col min="26" max="16384" width="9.140625" style="11" customWidth="1"/>
  </cols>
  <sheetData>
    <row r="1" ht="28.5" customHeight="1">
      <c r="A1" s="9" t="s">
        <v>26</v>
      </c>
    </row>
    <row r="2" spans="1:25" ht="33.75" customHeight="1" thickBot="1">
      <c r="A2" s="29"/>
      <c r="B2" s="95" t="s">
        <v>0</v>
      </c>
      <c r="C2" s="96"/>
      <c r="D2" s="97"/>
      <c r="E2" s="95" t="s">
        <v>1</v>
      </c>
      <c r="F2" s="96"/>
      <c r="G2" s="97"/>
      <c r="H2" s="95" t="s">
        <v>21</v>
      </c>
      <c r="I2" s="96"/>
      <c r="J2" s="97"/>
      <c r="K2" s="95" t="s">
        <v>22</v>
      </c>
      <c r="L2" s="96"/>
      <c r="M2" s="97"/>
      <c r="N2" s="95" t="s">
        <v>23</v>
      </c>
      <c r="O2" s="96"/>
      <c r="P2" s="97"/>
      <c r="Q2" s="95" t="s">
        <v>24</v>
      </c>
      <c r="R2" s="96"/>
      <c r="S2" s="97"/>
      <c r="T2" s="95" t="s">
        <v>3</v>
      </c>
      <c r="U2" s="96"/>
      <c r="V2" s="97"/>
      <c r="W2" s="95" t="s">
        <v>4</v>
      </c>
      <c r="X2" s="96"/>
      <c r="Y2" s="97"/>
    </row>
    <row r="3" spans="1:25" ht="16.5" customHeight="1">
      <c r="A3" s="12"/>
      <c r="B3" s="13" t="s">
        <v>5</v>
      </c>
      <c r="C3" s="14" t="s">
        <v>6</v>
      </c>
      <c r="D3" s="15" t="s">
        <v>7</v>
      </c>
      <c r="E3" s="13" t="s">
        <v>5</v>
      </c>
      <c r="F3" s="14" t="s">
        <v>6</v>
      </c>
      <c r="G3" s="15" t="s">
        <v>7</v>
      </c>
      <c r="H3" s="13" t="s">
        <v>5</v>
      </c>
      <c r="I3" s="14" t="s">
        <v>6</v>
      </c>
      <c r="J3" s="15" t="s">
        <v>7</v>
      </c>
      <c r="K3" s="13" t="s">
        <v>5</v>
      </c>
      <c r="L3" s="14" t="s">
        <v>6</v>
      </c>
      <c r="M3" s="15" t="s">
        <v>7</v>
      </c>
      <c r="N3" s="13" t="s">
        <v>5</v>
      </c>
      <c r="O3" s="14" t="s">
        <v>6</v>
      </c>
      <c r="P3" s="15" t="s">
        <v>7</v>
      </c>
      <c r="Q3" s="13" t="s">
        <v>5</v>
      </c>
      <c r="R3" s="14" t="s">
        <v>6</v>
      </c>
      <c r="S3" s="15" t="s">
        <v>7</v>
      </c>
      <c r="T3" s="13" t="s">
        <v>5</v>
      </c>
      <c r="U3" s="14" t="s">
        <v>6</v>
      </c>
      <c r="V3" s="15" t="s">
        <v>7</v>
      </c>
      <c r="W3" s="13" t="s">
        <v>5</v>
      </c>
      <c r="X3" s="14" t="s">
        <v>6</v>
      </c>
      <c r="Y3" s="15" t="s">
        <v>7</v>
      </c>
    </row>
    <row r="4" spans="1:25" ht="16.5" customHeight="1">
      <c r="A4" s="1" t="s">
        <v>8</v>
      </c>
      <c r="B4" s="2">
        <f>B5+B13</f>
        <v>2433</v>
      </c>
      <c r="C4" s="3">
        <f>C5+C13</f>
        <v>1102</v>
      </c>
      <c r="D4" s="4">
        <f>SUM(B4:C4)</f>
        <v>3535</v>
      </c>
      <c r="E4" s="2">
        <f>E5+E13</f>
        <v>473</v>
      </c>
      <c r="F4" s="3">
        <f>F5+F13</f>
        <v>402</v>
      </c>
      <c r="G4" s="4">
        <f>SUM(E4:F4)</f>
        <v>875</v>
      </c>
      <c r="H4" s="2">
        <f>H5+H13</f>
        <v>664</v>
      </c>
      <c r="I4" s="3">
        <f>I5+I13</f>
        <v>461</v>
      </c>
      <c r="J4" s="4">
        <f>SUM(H4:I4)</f>
        <v>1125</v>
      </c>
      <c r="K4" s="2">
        <f>K5+K13</f>
        <v>4438</v>
      </c>
      <c r="L4" s="3">
        <f>L5+L13</f>
        <v>468</v>
      </c>
      <c r="M4" s="4">
        <f>SUM(K4:L4)</f>
        <v>4906</v>
      </c>
      <c r="N4" s="2">
        <f>N5+N13</f>
        <v>4</v>
      </c>
      <c r="O4" s="3">
        <f>O5+O13</f>
        <v>6</v>
      </c>
      <c r="P4" s="4">
        <f>SUM(N4:O4)</f>
        <v>10</v>
      </c>
      <c r="Q4" s="2">
        <f>Q5+Q13</f>
        <v>5106</v>
      </c>
      <c r="R4" s="3">
        <f>R5+R13</f>
        <v>935</v>
      </c>
      <c r="S4" s="4">
        <f>SUM(Q4:R4)</f>
        <v>6041</v>
      </c>
      <c r="T4" s="6">
        <v>0</v>
      </c>
      <c r="U4" s="3">
        <v>0</v>
      </c>
      <c r="V4" s="4">
        <f>SUM(T4:U4)</f>
        <v>0</v>
      </c>
      <c r="W4" s="6">
        <f>SUM(B4,E4,H4,K4,N4,T4)</f>
        <v>8012</v>
      </c>
      <c r="X4" s="6">
        <f>SUM(C4,F4,I4,L4,O4,U4)</f>
        <v>2439</v>
      </c>
      <c r="Y4" s="36">
        <f>SUM(D4,G4,J4,M4,P4,V4)</f>
        <v>10451</v>
      </c>
    </row>
    <row r="5" spans="1:25" ht="16.5" customHeight="1">
      <c r="A5" s="16" t="s">
        <v>9</v>
      </c>
      <c r="B5" s="17">
        <f>B6+B10</f>
        <v>1610</v>
      </c>
      <c r="C5" s="18">
        <f>C6+C10</f>
        <v>827</v>
      </c>
      <c r="D5" s="19">
        <f>SUM(B5:C5)</f>
        <v>2437</v>
      </c>
      <c r="E5" s="17">
        <f>E6+E10</f>
        <v>451</v>
      </c>
      <c r="F5" s="18">
        <f>F6+F10</f>
        <v>388</v>
      </c>
      <c r="G5" s="19">
        <f>SUM(E5:F5)</f>
        <v>839</v>
      </c>
      <c r="H5" s="17">
        <f>H6+H10</f>
        <v>619</v>
      </c>
      <c r="I5" s="18">
        <f>I6+I10</f>
        <v>456</v>
      </c>
      <c r="J5" s="19">
        <f>SUM(H5:I5)</f>
        <v>1075</v>
      </c>
      <c r="K5" s="17">
        <f>K6+K10</f>
        <v>3598</v>
      </c>
      <c r="L5" s="18">
        <f>L6+L10</f>
        <v>459</v>
      </c>
      <c r="M5" s="19">
        <f>SUM(K5:L5)</f>
        <v>4057</v>
      </c>
      <c r="N5" s="17">
        <f>N6+N10</f>
        <v>4</v>
      </c>
      <c r="O5" s="18">
        <f>O6+O10</f>
        <v>2</v>
      </c>
      <c r="P5" s="19">
        <f>SUM(N5:O5)</f>
        <v>6</v>
      </c>
      <c r="Q5" s="17">
        <f>Q6+Q10</f>
        <v>4221</v>
      </c>
      <c r="R5" s="18">
        <f>R6+R10</f>
        <v>917</v>
      </c>
      <c r="S5" s="19">
        <f>SUM(Q5:R5)</f>
        <v>5138</v>
      </c>
      <c r="T5" s="17">
        <f>T6+T10</f>
        <v>0</v>
      </c>
      <c r="U5" s="18">
        <f>U6+U10</f>
        <v>0</v>
      </c>
      <c r="V5" s="19">
        <f>SUM(T5:U5)</f>
        <v>0</v>
      </c>
      <c r="W5" s="18">
        <f aca="true" t="shared" si="0" ref="W5:W17">SUM(B5,E5,H5,K5,N5,T5)</f>
        <v>6282</v>
      </c>
      <c r="X5" s="18">
        <f aca="true" t="shared" si="1" ref="X5:X17">SUM(C5,F5,I5,L5,O5,U5)</f>
        <v>2132</v>
      </c>
      <c r="Y5" s="21">
        <f aca="true" t="shared" si="2" ref="Y5:Y17">SUM(D5,G5,J5,M5,P5,V5)</f>
        <v>8414</v>
      </c>
    </row>
    <row r="6" spans="1:25" ht="16.5" customHeight="1">
      <c r="A6" s="22" t="s">
        <v>10</v>
      </c>
      <c r="B6" s="17">
        <f>SUM(B7:B9)</f>
        <v>1200</v>
      </c>
      <c r="C6" s="18">
        <f>SUM(C7:C9)</f>
        <v>7</v>
      </c>
      <c r="D6" s="19">
        <f aca="true" t="shared" si="3" ref="D6:D13">SUM(B6:C6)</f>
        <v>1207</v>
      </c>
      <c r="E6" s="17">
        <f>SUM(E7:E9)</f>
        <v>263</v>
      </c>
      <c r="F6" s="18">
        <f>SUM(F7:F9)</f>
        <v>12</v>
      </c>
      <c r="G6" s="19">
        <f aca="true" t="shared" si="4" ref="G6:G13">SUM(E6:F6)</f>
        <v>275</v>
      </c>
      <c r="H6" s="17">
        <f>SUM(H7:H9)</f>
        <v>374</v>
      </c>
      <c r="I6" s="18">
        <f>SUM(I7:I9)</f>
        <v>1</v>
      </c>
      <c r="J6" s="19">
        <f aca="true" t="shared" si="5" ref="J6:J13">SUM(H6:I6)</f>
        <v>375</v>
      </c>
      <c r="K6" s="17">
        <f>SUM(K7:K9)</f>
        <v>2087</v>
      </c>
      <c r="L6" s="18">
        <f>SUM(L7:L9)</f>
        <v>33</v>
      </c>
      <c r="M6" s="19">
        <f aca="true" t="shared" si="6" ref="M6:M13">SUM(K6:L6)</f>
        <v>2120</v>
      </c>
      <c r="N6" s="17">
        <f>SUM(N7:N9)</f>
        <v>0</v>
      </c>
      <c r="O6" s="18">
        <f>SUM(O7:O9)</f>
        <v>0</v>
      </c>
      <c r="P6" s="19">
        <f aca="true" t="shared" si="7" ref="P6:P13">SUM(N6:O6)</f>
        <v>0</v>
      </c>
      <c r="Q6" s="17">
        <f>SUM(Q7:Q9)</f>
        <v>2461</v>
      </c>
      <c r="R6" s="18">
        <f>SUM(R7:R9)</f>
        <v>34</v>
      </c>
      <c r="S6" s="19">
        <f>SUM(Q6:R6)</f>
        <v>2495</v>
      </c>
      <c r="T6" s="17">
        <f>SUM(T7:T9)</f>
        <v>0</v>
      </c>
      <c r="U6" s="18">
        <f>SUM(U7:U9)</f>
        <v>0</v>
      </c>
      <c r="V6" s="19">
        <f aca="true" t="shared" si="8" ref="V6:V13">SUM(T6:U6)</f>
        <v>0</v>
      </c>
      <c r="W6" s="18">
        <f t="shared" si="0"/>
        <v>3924</v>
      </c>
      <c r="X6" s="18">
        <f t="shared" si="1"/>
        <v>53</v>
      </c>
      <c r="Y6" s="21">
        <f t="shared" si="2"/>
        <v>3977</v>
      </c>
    </row>
    <row r="7" spans="1:25" ht="16.5" customHeight="1">
      <c r="A7" s="23" t="s">
        <v>11</v>
      </c>
      <c r="B7" s="86">
        <v>510</v>
      </c>
      <c r="C7" s="87">
        <v>7</v>
      </c>
      <c r="D7" s="19">
        <f t="shared" si="3"/>
        <v>517</v>
      </c>
      <c r="E7" s="17">
        <v>79</v>
      </c>
      <c r="F7" s="18">
        <v>6</v>
      </c>
      <c r="G7" s="19">
        <f t="shared" si="4"/>
        <v>85</v>
      </c>
      <c r="H7" s="42">
        <v>97</v>
      </c>
      <c r="I7" s="43">
        <v>1</v>
      </c>
      <c r="J7" s="19">
        <f t="shared" si="5"/>
        <v>98</v>
      </c>
      <c r="K7" s="44">
        <v>532</v>
      </c>
      <c r="L7" s="44">
        <v>10</v>
      </c>
      <c r="M7" s="19">
        <f t="shared" si="6"/>
        <v>542</v>
      </c>
      <c r="N7" s="18">
        <v>0</v>
      </c>
      <c r="O7" s="52">
        <v>0</v>
      </c>
      <c r="P7" s="19">
        <f t="shared" si="7"/>
        <v>0</v>
      </c>
      <c r="Q7" s="17">
        <f aca="true" t="shared" si="9" ref="Q7:R9">H7+K7+N7</f>
        <v>629</v>
      </c>
      <c r="R7" s="18">
        <f t="shared" si="9"/>
        <v>11</v>
      </c>
      <c r="S7" s="19">
        <f>SUM(Q7:R7)</f>
        <v>640</v>
      </c>
      <c r="T7" s="52">
        <v>0</v>
      </c>
      <c r="U7" s="52">
        <v>0</v>
      </c>
      <c r="V7" s="19">
        <f t="shared" si="8"/>
        <v>0</v>
      </c>
      <c r="W7" s="18">
        <f t="shared" si="0"/>
        <v>1218</v>
      </c>
      <c r="X7" s="18">
        <f t="shared" si="1"/>
        <v>24</v>
      </c>
      <c r="Y7" s="21">
        <f t="shared" si="2"/>
        <v>1242</v>
      </c>
    </row>
    <row r="8" spans="1:25" ht="16.5" customHeight="1">
      <c r="A8" s="23" t="s">
        <v>12</v>
      </c>
      <c r="B8" s="86">
        <v>378</v>
      </c>
      <c r="C8" s="87"/>
      <c r="D8" s="19">
        <f t="shared" si="3"/>
        <v>378</v>
      </c>
      <c r="E8" s="17">
        <v>83</v>
      </c>
      <c r="F8" s="18">
        <v>6</v>
      </c>
      <c r="G8" s="19">
        <f t="shared" si="4"/>
        <v>89</v>
      </c>
      <c r="H8" s="42">
        <v>181</v>
      </c>
      <c r="I8" s="43">
        <v>0</v>
      </c>
      <c r="J8" s="19">
        <f t="shared" si="5"/>
        <v>181</v>
      </c>
      <c r="K8" s="44">
        <v>621</v>
      </c>
      <c r="L8" s="44">
        <v>8</v>
      </c>
      <c r="M8" s="19">
        <f t="shared" si="6"/>
        <v>629</v>
      </c>
      <c r="N8" s="18">
        <v>0</v>
      </c>
      <c r="O8" s="52">
        <v>0</v>
      </c>
      <c r="P8" s="19">
        <f t="shared" si="7"/>
        <v>0</v>
      </c>
      <c r="Q8" s="17">
        <f t="shared" si="9"/>
        <v>802</v>
      </c>
      <c r="R8" s="18">
        <f t="shared" si="9"/>
        <v>8</v>
      </c>
      <c r="S8" s="19">
        <f aca="true" t="shared" si="10" ref="S8:S13">SUM(Q8:R8)</f>
        <v>810</v>
      </c>
      <c r="T8" s="52">
        <v>0</v>
      </c>
      <c r="U8" s="52">
        <v>0</v>
      </c>
      <c r="V8" s="19">
        <f t="shared" si="8"/>
        <v>0</v>
      </c>
      <c r="W8" s="18">
        <f t="shared" si="0"/>
        <v>1263</v>
      </c>
      <c r="X8" s="18">
        <f t="shared" si="1"/>
        <v>14</v>
      </c>
      <c r="Y8" s="21">
        <f t="shared" si="2"/>
        <v>1277</v>
      </c>
    </row>
    <row r="9" spans="1:25" ht="16.5" customHeight="1">
      <c r="A9" s="23" t="s">
        <v>13</v>
      </c>
      <c r="B9" s="86">
        <v>312</v>
      </c>
      <c r="C9" s="87"/>
      <c r="D9" s="19">
        <f t="shared" si="3"/>
        <v>312</v>
      </c>
      <c r="E9" s="17">
        <v>101</v>
      </c>
      <c r="F9" s="18">
        <v>0</v>
      </c>
      <c r="G9" s="19">
        <f t="shared" si="4"/>
        <v>101</v>
      </c>
      <c r="H9" s="42">
        <v>96</v>
      </c>
      <c r="I9" s="43">
        <v>0</v>
      </c>
      <c r="J9" s="19">
        <f t="shared" si="5"/>
        <v>96</v>
      </c>
      <c r="K9" s="44">
        <v>934</v>
      </c>
      <c r="L9" s="44">
        <v>15</v>
      </c>
      <c r="M9" s="19">
        <f t="shared" si="6"/>
        <v>949</v>
      </c>
      <c r="N9" s="18">
        <v>0</v>
      </c>
      <c r="O9" s="52">
        <v>0</v>
      </c>
      <c r="P9" s="19">
        <f t="shared" si="7"/>
        <v>0</v>
      </c>
      <c r="Q9" s="17">
        <f t="shared" si="9"/>
        <v>1030</v>
      </c>
      <c r="R9" s="18">
        <f t="shared" si="9"/>
        <v>15</v>
      </c>
      <c r="S9" s="19">
        <f t="shared" si="10"/>
        <v>1045</v>
      </c>
      <c r="T9" s="52">
        <v>0</v>
      </c>
      <c r="U9" s="52">
        <v>0</v>
      </c>
      <c r="V9" s="19">
        <f t="shared" si="8"/>
        <v>0</v>
      </c>
      <c r="W9" s="18">
        <f t="shared" si="0"/>
        <v>1443</v>
      </c>
      <c r="X9" s="18">
        <f t="shared" si="1"/>
        <v>15</v>
      </c>
      <c r="Y9" s="21">
        <f t="shared" si="2"/>
        <v>1458</v>
      </c>
    </row>
    <row r="10" spans="1:25" ht="16.5" customHeight="1">
      <c r="A10" s="22" t="s">
        <v>14</v>
      </c>
      <c r="B10" s="17">
        <f>SUM(B11:B12)</f>
        <v>410</v>
      </c>
      <c r="C10" s="18">
        <f>SUM(C11:C12)</f>
        <v>820</v>
      </c>
      <c r="D10" s="19">
        <f t="shared" si="3"/>
        <v>1230</v>
      </c>
      <c r="E10" s="17">
        <f>SUM(E11:E12)</f>
        <v>188</v>
      </c>
      <c r="F10" s="18">
        <f>SUM(F11:F12)</f>
        <v>376</v>
      </c>
      <c r="G10" s="19">
        <f t="shared" si="4"/>
        <v>564</v>
      </c>
      <c r="H10" s="17">
        <f>SUM(H11:H12)</f>
        <v>245</v>
      </c>
      <c r="I10" s="18">
        <f>SUM(I11:I12)</f>
        <v>455</v>
      </c>
      <c r="J10" s="19">
        <f t="shared" si="5"/>
        <v>700</v>
      </c>
      <c r="K10" s="17">
        <f>SUM(K11:K12)</f>
        <v>1511</v>
      </c>
      <c r="L10" s="18">
        <f>SUM(L11:L12)</f>
        <v>426</v>
      </c>
      <c r="M10" s="19">
        <f t="shared" si="6"/>
        <v>1937</v>
      </c>
      <c r="N10" s="17">
        <f>SUM(N11:N12)</f>
        <v>4</v>
      </c>
      <c r="O10" s="18">
        <f>SUM(O11:O12)</f>
        <v>2</v>
      </c>
      <c r="P10" s="19">
        <f t="shared" si="7"/>
        <v>6</v>
      </c>
      <c r="Q10" s="17">
        <f>SUM(Q11:Q12)</f>
        <v>1760</v>
      </c>
      <c r="R10" s="18">
        <f>SUM(R11:R12)</f>
        <v>883</v>
      </c>
      <c r="S10" s="19">
        <f t="shared" si="10"/>
        <v>2643</v>
      </c>
      <c r="T10" s="17">
        <f>SUM(T11:T12)</f>
        <v>0</v>
      </c>
      <c r="U10" s="18">
        <f>SUM(U11:U12)</f>
        <v>0</v>
      </c>
      <c r="V10" s="19">
        <f t="shared" si="8"/>
        <v>0</v>
      </c>
      <c r="W10" s="18">
        <f t="shared" si="0"/>
        <v>2358</v>
      </c>
      <c r="X10" s="18">
        <f t="shared" si="1"/>
        <v>2079</v>
      </c>
      <c r="Y10" s="21">
        <f t="shared" si="2"/>
        <v>4437</v>
      </c>
    </row>
    <row r="11" spans="1:25" ht="16.5" customHeight="1">
      <c r="A11" s="23" t="s">
        <v>15</v>
      </c>
      <c r="B11" s="86">
        <v>410</v>
      </c>
      <c r="C11" s="87">
        <v>6</v>
      </c>
      <c r="D11" s="19">
        <f t="shared" si="3"/>
        <v>416</v>
      </c>
      <c r="E11" s="17">
        <v>184</v>
      </c>
      <c r="F11" s="18">
        <v>25</v>
      </c>
      <c r="G11" s="19">
        <f t="shared" si="4"/>
        <v>209</v>
      </c>
      <c r="H11" s="45">
        <v>172</v>
      </c>
      <c r="I11" s="46">
        <v>2</v>
      </c>
      <c r="J11" s="19">
        <f t="shared" si="5"/>
        <v>174</v>
      </c>
      <c r="K11" s="47">
        <v>1337</v>
      </c>
      <c r="L11" s="47">
        <v>5</v>
      </c>
      <c r="M11" s="19">
        <f t="shared" si="6"/>
        <v>1342</v>
      </c>
      <c r="N11" s="48">
        <v>1</v>
      </c>
      <c r="O11" s="48">
        <v>0</v>
      </c>
      <c r="P11" s="19">
        <f t="shared" si="7"/>
        <v>1</v>
      </c>
      <c r="Q11" s="17">
        <f aca="true" t="shared" si="11" ref="Q11:R13">H11+K11+N11</f>
        <v>1510</v>
      </c>
      <c r="R11" s="18">
        <f t="shared" si="11"/>
        <v>7</v>
      </c>
      <c r="S11" s="19">
        <f t="shared" si="10"/>
        <v>1517</v>
      </c>
      <c r="T11" s="18">
        <v>0</v>
      </c>
      <c r="U11" s="18">
        <v>0</v>
      </c>
      <c r="V11" s="19">
        <f t="shared" si="8"/>
        <v>0</v>
      </c>
      <c r="W11" s="18">
        <f t="shared" si="0"/>
        <v>2104</v>
      </c>
      <c r="X11" s="18">
        <f t="shared" si="1"/>
        <v>38</v>
      </c>
      <c r="Y11" s="21">
        <f t="shared" si="2"/>
        <v>2142</v>
      </c>
    </row>
    <row r="12" spans="1:25" ht="16.5" customHeight="1">
      <c r="A12" s="23" t="s">
        <v>16</v>
      </c>
      <c r="B12" s="86"/>
      <c r="C12" s="87">
        <v>814</v>
      </c>
      <c r="D12" s="19">
        <f t="shared" si="3"/>
        <v>814</v>
      </c>
      <c r="E12" s="17">
        <v>4</v>
      </c>
      <c r="F12" s="18">
        <v>351</v>
      </c>
      <c r="G12" s="19">
        <f t="shared" si="4"/>
        <v>355</v>
      </c>
      <c r="H12" s="45">
        <v>73</v>
      </c>
      <c r="I12" s="46">
        <v>453</v>
      </c>
      <c r="J12" s="19">
        <f t="shared" si="5"/>
        <v>526</v>
      </c>
      <c r="K12" s="47">
        <v>174</v>
      </c>
      <c r="L12" s="47">
        <v>421</v>
      </c>
      <c r="M12" s="19">
        <f t="shared" si="6"/>
        <v>595</v>
      </c>
      <c r="N12" s="48">
        <v>3</v>
      </c>
      <c r="O12" s="48">
        <v>2</v>
      </c>
      <c r="P12" s="19">
        <f t="shared" si="7"/>
        <v>5</v>
      </c>
      <c r="Q12" s="17">
        <f t="shared" si="11"/>
        <v>250</v>
      </c>
      <c r="R12" s="18">
        <f t="shared" si="11"/>
        <v>876</v>
      </c>
      <c r="S12" s="19">
        <f t="shared" si="10"/>
        <v>1126</v>
      </c>
      <c r="T12" s="18">
        <v>0</v>
      </c>
      <c r="U12" s="18">
        <v>0</v>
      </c>
      <c r="V12" s="19">
        <f t="shared" si="8"/>
        <v>0</v>
      </c>
      <c r="W12" s="18">
        <f t="shared" si="0"/>
        <v>254</v>
      </c>
      <c r="X12" s="18">
        <f t="shared" si="1"/>
        <v>2041</v>
      </c>
      <c r="Y12" s="21">
        <f t="shared" si="2"/>
        <v>2295</v>
      </c>
    </row>
    <row r="13" spans="1:25" ht="16.5" customHeight="1">
      <c r="A13" s="24" t="s">
        <v>25</v>
      </c>
      <c r="B13" s="86">
        <v>823</v>
      </c>
      <c r="C13" s="87">
        <v>275</v>
      </c>
      <c r="D13" s="19">
        <f t="shared" si="3"/>
        <v>1098</v>
      </c>
      <c r="E13" s="17">
        <v>22</v>
      </c>
      <c r="F13" s="18">
        <v>14</v>
      </c>
      <c r="G13" s="19">
        <f t="shared" si="4"/>
        <v>36</v>
      </c>
      <c r="H13" s="45">
        <v>45</v>
      </c>
      <c r="I13" s="46">
        <v>5</v>
      </c>
      <c r="J13" s="19">
        <f t="shared" si="5"/>
        <v>50</v>
      </c>
      <c r="K13" s="47">
        <v>840</v>
      </c>
      <c r="L13" s="47">
        <v>9</v>
      </c>
      <c r="M13" s="19">
        <f t="shared" si="6"/>
        <v>849</v>
      </c>
      <c r="N13" s="48">
        <v>0</v>
      </c>
      <c r="O13" s="48">
        <v>4</v>
      </c>
      <c r="P13" s="19">
        <f t="shared" si="7"/>
        <v>4</v>
      </c>
      <c r="Q13" s="17">
        <f t="shared" si="11"/>
        <v>885</v>
      </c>
      <c r="R13" s="18">
        <f t="shared" si="11"/>
        <v>18</v>
      </c>
      <c r="S13" s="19">
        <f t="shared" si="10"/>
        <v>903</v>
      </c>
      <c r="T13" s="18">
        <v>0</v>
      </c>
      <c r="U13" s="18">
        <v>0</v>
      </c>
      <c r="V13" s="19">
        <f t="shared" si="8"/>
        <v>0</v>
      </c>
      <c r="W13" s="18">
        <f t="shared" si="0"/>
        <v>1730</v>
      </c>
      <c r="X13" s="18">
        <f t="shared" si="1"/>
        <v>307</v>
      </c>
      <c r="Y13" s="21">
        <f t="shared" si="2"/>
        <v>2037</v>
      </c>
    </row>
    <row r="14" spans="1:25" ht="16.5" customHeight="1">
      <c r="A14" s="37" t="s">
        <v>17</v>
      </c>
      <c r="B14" s="8">
        <f>B15+B16</f>
        <v>5001</v>
      </c>
      <c r="C14" s="8">
        <f>C15+C16</f>
        <v>1023</v>
      </c>
      <c r="D14" s="38">
        <f aca="true" t="shared" si="12" ref="D14:R14">D15+D16</f>
        <v>6024</v>
      </c>
      <c r="E14" s="41">
        <f t="shared" si="12"/>
        <v>689</v>
      </c>
      <c r="F14" s="8">
        <f t="shared" si="12"/>
        <v>110</v>
      </c>
      <c r="G14" s="38">
        <f>G15+G16</f>
        <v>799</v>
      </c>
      <c r="H14" s="41">
        <f t="shared" si="12"/>
        <v>685</v>
      </c>
      <c r="I14" s="8">
        <f t="shared" si="12"/>
        <v>35</v>
      </c>
      <c r="J14" s="38">
        <f>J15+J16</f>
        <v>720</v>
      </c>
      <c r="K14" s="8">
        <f t="shared" si="12"/>
        <v>4627</v>
      </c>
      <c r="L14" s="8">
        <f t="shared" si="12"/>
        <v>161</v>
      </c>
      <c r="M14" s="38">
        <f>M15+M16</f>
        <v>4788</v>
      </c>
      <c r="N14" s="8">
        <f t="shared" si="12"/>
        <v>755</v>
      </c>
      <c r="O14" s="8">
        <f t="shared" si="12"/>
        <v>41</v>
      </c>
      <c r="P14" s="38">
        <f>P15+P16</f>
        <v>796</v>
      </c>
      <c r="Q14" s="8">
        <f t="shared" si="12"/>
        <v>6067</v>
      </c>
      <c r="R14" s="8">
        <f t="shared" si="12"/>
        <v>237</v>
      </c>
      <c r="S14" s="4">
        <f>SUM(Q14:R14)</f>
        <v>6304</v>
      </c>
      <c r="T14" s="8">
        <f>T15+T16</f>
        <v>447</v>
      </c>
      <c r="U14" s="8">
        <f>U15+U16</f>
        <v>22</v>
      </c>
      <c r="V14" s="38">
        <f>V15+V16</f>
        <v>469</v>
      </c>
      <c r="W14" s="6">
        <f t="shared" si="0"/>
        <v>12204</v>
      </c>
      <c r="X14" s="6">
        <f t="shared" si="1"/>
        <v>1392</v>
      </c>
      <c r="Y14" s="7">
        <f t="shared" si="2"/>
        <v>13596</v>
      </c>
    </row>
    <row r="15" spans="1:25" ht="16.5" customHeight="1">
      <c r="A15" s="16" t="s">
        <v>19</v>
      </c>
      <c r="B15" s="86">
        <v>36</v>
      </c>
      <c r="C15" s="87"/>
      <c r="D15" s="19">
        <f>SUM(B15:C15)</f>
        <v>36</v>
      </c>
      <c r="E15" s="17">
        <v>16</v>
      </c>
      <c r="F15" s="18">
        <v>2</v>
      </c>
      <c r="G15" s="19">
        <f>SUM(E15:F15)</f>
        <v>18</v>
      </c>
      <c r="H15" s="49">
        <v>11</v>
      </c>
      <c r="I15" s="50">
        <v>0</v>
      </c>
      <c r="J15" s="51">
        <v>11</v>
      </c>
      <c r="K15" s="50">
        <v>7</v>
      </c>
      <c r="L15" s="50">
        <v>1</v>
      </c>
      <c r="M15" s="51">
        <v>8</v>
      </c>
      <c r="N15" s="50">
        <v>18</v>
      </c>
      <c r="O15" s="50">
        <v>0</v>
      </c>
      <c r="P15" s="19">
        <f>SUM(N15:O15)</f>
        <v>18</v>
      </c>
      <c r="Q15" s="18">
        <f>H15+K15+N15</f>
        <v>36</v>
      </c>
      <c r="R15" s="18">
        <f>I15+L15+O15</f>
        <v>1</v>
      </c>
      <c r="S15" s="19">
        <f>SUM(Q15:R15)</f>
        <v>37</v>
      </c>
      <c r="T15" s="18">
        <v>39</v>
      </c>
      <c r="U15" s="18">
        <v>5</v>
      </c>
      <c r="V15" s="19">
        <f>SUM(T15:U15)</f>
        <v>44</v>
      </c>
      <c r="W15" s="18">
        <f t="shared" si="0"/>
        <v>127</v>
      </c>
      <c r="X15" s="20">
        <f t="shared" si="1"/>
        <v>8</v>
      </c>
      <c r="Y15" s="21">
        <f t="shared" si="2"/>
        <v>135</v>
      </c>
    </row>
    <row r="16" spans="1:25" ht="16.5" customHeight="1">
      <c r="A16" s="16" t="s">
        <v>20</v>
      </c>
      <c r="B16" s="86">
        <v>4965</v>
      </c>
      <c r="C16" s="87">
        <v>1023</v>
      </c>
      <c r="D16" s="19">
        <f>SUM(B16:C16)</f>
        <v>5988</v>
      </c>
      <c r="E16" s="17">
        <v>673</v>
      </c>
      <c r="F16" s="18">
        <v>108</v>
      </c>
      <c r="G16" s="19">
        <f>SUM(E16:F16)</f>
        <v>781</v>
      </c>
      <c r="H16" s="49">
        <v>674</v>
      </c>
      <c r="I16" s="50">
        <v>35</v>
      </c>
      <c r="J16" s="51">
        <v>709</v>
      </c>
      <c r="K16" s="50">
        <v>4620</v>
      </c>
      <c r="L16" s="50">
        <v>160</v>
      </c>
      <c r="M16" s="51">
        <v>4780</v>
      </c>
      <c r="N16" s="50">
        <v>737</v>
      </c>
      <c r="O16" s="50">
        <v>41</v>
      </c>
      <c r="P16" s="19">
        <f>SUM(N16:O16)</f>
        <v>778</v>
      </c>
      <c r="Q16" s="18">
        <f>H16+K16+N16</f>
        <v>6031</v>
      </c>
      <c r="R16" s="18">
        <f>I16+L16+O16</f>
        <v>236</v>
      </c>
      <c r="S16" s="19">
        <f>SUM(Q16:R16)</f>
        <v>6267</v>
      </c>
      <c r="T16" s="18">
        <v>408</v>
      </c>
      <c r="U16" s="18">
        <v>17</v>
      </c>
      <c r="V16" s="19">
        <f>SUM(T16:U16)</f>
        <v>425</v>
      </c>
      <c r="W16" s="18">
        <f t="shared" si="0"/>
        <v>12077</v>
      </c>
      <c r="X16" s="20">
        <f t="shared" si="1"/>
        <v>1384</v>
      </c>
      <c r="Y16" s="21">
        <f t="shared" si="2"/>
        <v>13461</v>
      </c>
    </row>
    <row r="17" spans="1:25" ht="16.5" customHeight="1">
      <c r="A17" s="30" t="s">
        <v>18</v>
      </c>
      <c r="B17" s="31">
        <f aca="true" t="shared" si="13" ref="B17:V17">B4+B14</f>
        <v>7434</v>
      </c>
      <c r="C17" s="32">
        <f t="shared" si="13"/>
        <v>2125</v>
      </c>
      <c r="D17" s="33">
        <f t="shared" si="13"/>
        <v>9559</v>
      </c>
      <c r="E17" s="31">
        <f t="shared" si="13"/>
        <v>1162</v>
      </c>
      <c r="F17" s="32">
        <f t="shared" si="13"/>
        <v>512</v>
      </c>
      <c r="G17" s="33">
        <f t="shared" si="13"/>
        <v>1674</v>
      </c>
      <c r="H17" s="31">
        <f t="shared" si="13"/>
        <v>1349</v>
      </c>
      <c r="I17" s="32">
        <f t="shared" si="13"/>
        <v>496</v>
      </c>
      <c r="J17" s="33">
        <f t="shared" si="13"/>
        <v>1845</v>
      </c>
      <c r="K17" s="32">
        <f t="shared" si="13"/>
        <v>9065</v>
      </c>
      <c r="L17" s="32">
        <f t="shared" si="13"/>
        <v>629</v>
      </c>
      <c r="M17" s="33">
        <f t="shared" si="13"/>
        <v>9694</v>
      </c>
      <c r="N17" s="32">
        <f t="shared" si="13"/>
        <v>759</v>
      </c>
      <c r="O17" s="32">
        <f t="shared" si="13"/>
        <v>47</v>
      </c>
      <c r="P17" s="33">
        <f t="shared" si="13"/>
        <v>806</v>
      </c>
      <c r="Q17" s="32">
        <f t="shared" si="13"/>
        <v>11173</v>
      </c>
      <c r="R17" s="32">
        <f t="shared" si="13"/>
        <v>1172</v>
      </c>
      <c r="S17" s="33">
        <f t="shared" si="13"/>
        <v>12345</v>
      </c>
      <c r="T17" s="32">
        <f t="shared" si="13"/>
        <v>447</v>
      </c>
      <c r="U17" s="32">
        <f t="shared" si="13"/>
        <v>22</v>
      </c>
      <c r="V17" s="33">
        <f t="shared" si="13"/>
        <v>469</v>
      </c>
      <c r="W17" s="32">
        <f t="shared" si="0"/>
        <v>20216</v>
      </c>
      <c r="X17" s="32">
        <f t="shared" si="1"/>
        <v>3831</v>
      </c>
      <c r="Y17" s="35">
        <f t="shared" si="2"/>
        <v>24047</v>
      </c>
    </row>
    <row r="18" spans="2:16" ht="12.75">
      <c r="B18" s="26"/>
      <c r="P18" s="27"/>
    </row>
    <row r="19" ht="12.75">
      <c r="B19" s="26"/>
    </row>
    <row r="20" spans="1:21" ht="12.75">
      <c r="A20" s="28"/>
      <c r="B20" s="26"/>
      <c r="T20" s="27"/>
      <c r="U20" s="27"/>
    </row>
  </sheetData>
  <sheetProtection/>
  <mergeCells count="8">
    <mergeCell ref="T2:V2"/>
    <mergeCell ref="W2:Y2"/>
    <mergeCell ref="B2:D2"/>
    <mergeCell ref="E2:G2"/>
    <mergeCell ref="H2:J2"/>
    <mergeCell ref="K2:M2"/>
    <mergeCell ref="N2:P2"/>
    <mergeCell ref="Q2:S2"/>
  </mergeCells>
  <printOptions/>
  <pageMargins left="0.7" right="0.7" top="0.75" bottom="0.75" header="0.3" footer="0.3"/>
  <pageSetup fitToHeight="1" fitToWidth="1" horizontalDpi="600" verticalDpi="600" orientation="landscape" paperSize="17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Ryan Allred</cp:lastModifiedBy>
  <cp:lastPrinted>2019-05-14T17:14:01Z</cp:lastPrinted>
  <dcterms:created xsi:type="dcterms:W3CDTF">2014-05-12T22:43:46Z</dcterms:created>
  <dcterms:modified xsi:type="dcterms:W3CDTF">2019-05-14T17:14:44Z</dcterms:modified>
  <cp:category/>
  <cp:version/>
  <cp:contentType/>
  <cp:contentStatus/>
</cp:coreProperties>
</file>